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AcestRegistruDeLucru" defaultThemeVersion="124226"/>
  <mc:AlternateContent xmlns:mc="http://schemas.openxmlformats.org/markup-compatibility/2006">
    <mc:Choice Requires="x15">
      <x15ac:absPath xmlns:x15ac="http://schemas.microsoft.com/office/spreadsheetml/2010/11/ac" url="C:\Users\Lucia\Desktop\SV\drumuri\"/>
    </mc:Choice>
  </mc:AlternateContent>
  <xr:revisionPtr revIDLastSave="0" documentId="13_ncr:1_{FB607D5E-B0FF-4B36-BDD2-930B30D87716}" xr6:coauthVersionLast="47" xr6:coauthVersionMax="47" xr10:uidLastSave="{00000000-0000-0000-0000-000000000000}"/>
  <bookViews>
    <workbookView xWindow="-108" yWindow="-108" windowWidth="23256" windowHeight="12576" tabRatio="913" activeTab="4" xr2:uid="{00000000-000D-0000-FFFF-FFFF00000000}"/>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 name="8- Lista de echipamante" sheetId="36" r:id="rId9"/>
  </sheets>
  <externalReferences>
    <externalReference r:id="rId10"/>
  </externalReferences>
  <definedNames>
    <definedName name="FDR">'[1]1-Inputuri'!$E$26</definedName>
    <definedName name="_xlnm.Print_Area" localSheetId="0">'1-Date proiect'!$A$1:$I$57</definedName>
    <definedName name="_xlnm.Print_Area" localSheetId="5">'5-Buget_cerere'!$A$1:$K$51</definedName>
    <definedName name="_xlnm.Print_Area" localSheetId="6">'6- Detaliere Buget'!$A$1:$A$25</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6" i="15" l="1"/>
  <c r="I35" i="28"/>
  <c r="E37" i="15"/>
  <c r="C49" i="28"/>
  <c r="D49" i="28"/>
  <c r="E49" i="28"/>
  <c r="H18" i="28"/>
  <c r="I42" i="36"/>
  <c r="I49" i="36"/>
  <c r="J23" i="28"/>
  <c r="I54" i="36"/>
  <c r="I70" i="36"/>
  <c r="I71" i="36"/>
  <c r="I72" i="36"/>
  <c r="I73" i="36"/>
  <c r="I69" i="36"/>
  <c r="I90" i="36"/>
  <c r="I75" i="36"/>
  <c r="I76" i="36"/>
  <c r="I77" i="36"/>
  <c r="I74" i="36"/>
  <c r="I79" i="36"/>
  <c r="I80" i="36"/>
  <c r="I81" i="36"/>
  <c r="I82" i="36"/>
  <c r="I83" i="36"/>
  <c r="I78" i="36"/>
  <c r="I84" i="36"/>
  <c r="I41" i="36"/>
  <c r="I6" i="36"/>
  <c r="I7" i="36"/>
  <c r="I8" i="36"/>
  <c r="I9" i="36"/>
  <c r="I10" i="36"/>
  <c r="I11" i="36"/>
  <c r="I19" i="36"/>
  <c r="I13" i="36"/>
  <c r="I14" i="36"/>
  <c r="I15" i="36"/>
  <c r="I16" i="36"/>
  <c r="I17" i="36"/>
  <c r="I18" i="36"/>
  <c r="I12" i="36"/>
  <c r="I5" i="36"/>
  <c r="I21" i="36"/>
  <c r="I34" i="36"/>
  <c r="I20" i="36"/>
  <c r="I92" i="36"/>
  <c r="G18" i="28"/>
  <c r="H42" i="36"/>
  <c r="H49" i="36"/>
  <c r="G23" i="28"/>
  <c r="H54" i="36"/>
  <c r="H70" i="36"/>
  <c r="H71" i="36"/>
  <c r="H72" i="36"/>
  <c r="H73" i="36"/>
  <c r="H69" i="36"/>
  <c r="H75" i="36"/>
  <c r="H76" i="36"/>
  <c r="H77" i="36"/>
  <c r="H74" i="36"/>
  <c r="H79" i="36"/>
  <c r="H80" i="36"/>
  <c r="H81" i="36"/>
  <c r="H82" i="36"/>
  <c r="H83" i="36"/>
  <c r="H78" i="36"/>
  <c r="H84" i="36"/>
  <c r="H90" i="36"/>
  <c r="H41" i="36"/>
  <c r="H21" i="36"/>
  <c r="H34" i="36"/>
  <c r="H20" i="36"/>
  <c r="H6" i="36"/>
  <c r="H7" i="36"/>
  <c r="H8" i="36"/>
  <c r="H9" i="36"/>
  <c r="H10" i="36"/>
  <c r="H11" i="36"/>
  <c r="H13" i="36"/>
  <c r="H14" i="36"/>
  <c r="H15" i="36"/>
  <c r="H16" i="36"/>
  <c r="H17" i="36"/>
  <c r="H18" i="36"/>
  <c r="H12" i="36"/>
  <c r="H19" i="36"/>
  <c r="H5" i="36"/>
  <c r="H92" i="36"/>
  <c r="H36" i="36"/>
  <c r="I36" i="36"/>
  <c r="H37" i="36"/>
  <c r="I37" i="36"/>
  <c r="H38" i="36"/>
  <c r="I38" i="36"/>
  <c r="H39" i="36"/>
  <c r="I39" i="36"/>
  <c r="H40" i="36"/>
  <c r="I40" i="36"/>
  <c r="I35" i="36"/>
  <c r="H35" i="36"/>
  <c r="G81" i="28"/>
  <c r="F35" i="36"/>
  <c r="G35" i="36"/>
  <c r="F36" i="36"/>
  <c r="G36" i="36"/>
  <c r="F37" i="36"/>
  <c r="G37" i="36"/>
  <c r="F38" i="36"/>
  <c r="G38" i="36"/>
  <c r="F39" i="36"/>
  <c r="G39" i="36"/>
  <c r="F40" i="36"/>
  <c r="G40" i="36"/>
  <c r="B40" i="36"/>
  <c r="B36" i="36"/>
  <c r="B37" i="36"/>
  <c r="B38" i="36"/>
  <c r="B39" i="36"/>
  <c r="B35" i="36"/>
  <c r="F19" i="36"/>
  <c r="G19" i="36"/>
  <c r="J81" i="28"/>
  <c r="F14" i="36"/>
  <c r="G14" i="36"/>
  <c r="F15" i="36"/>
  <c r="G15" i="36"/>
  <c r="F16" i="36"/>
  <c r="G16" i="36"/>
  <c r="F17" i="36"/>
  <c r="G17" i="36"/>
  <c r="F18" i="36"/>
  <c r="G18" i="36"/>
  <c r="F13" i="36"/>
  <c r="B14" i="36"/>
  <c r="B15" i="36"/>
  <c r="B16" i="36"/>
  <c r="B17" i="36"/>
  <c r="B18" i="36"/>
  <c r="B13" i="36"/>
  <c r="I62" i="10"/>
  <c r="J62" i="10"/>
  <c r="K62" i="10"/>
  <c r="H62" i="10"/>
  <c r="C62" i="10"/>
  <c r="L82" i="28"/>
  <c r="L83" i="28"/>
  <c r="L84" i="28"/>
  <c r="L85" i="28"/>
  <c r="L86" i="28"/>
  <c r="L87" i="28"/>
  <c r="L81" i="28"/>
  <c r="L45" i="28"/>
  <c r="L80" i="28"/>
  <c r="L79" i="28"/>
  <c r="K81" i="28"/>
  <c r="K80" i="28"/>
  <c r="K79" i="28"/>
  <c r="J80" i="28"/>
  <c r="J79" i="28"/>
  <c r="I82" i="28"/>
  <c r="I83" i="28"/>
  <c r="I84" i="28"/>
  <c r="I85" i="28"/>
  <c r="I86" i="28"/>
  <c r="I87" i="28"/>
  <c r="I81" i="28"/>
  <c r="I45" i="28"/>
  <c r="I80" i="28"/>
  <c r="I79" i="28"/>
  <c r="H81" i="28"/>
  <c r="H80" i="28"/>
  <c r="H79" i="28"/>
  <c r="G80" i="28"/>
  <c r="G79" i="28"/>
  <c r="F79" i="28"/>
  <c r="C82" i="28"/>
  <c r="D82" i="28"/>
  <c r="E82" i="28"/>
  <c r="C83" i="28"/>
  <c r="D83" i="28"/>
  <c r="E83" i="28"/>
  <c r="C84" i="28"/>
  <c r="D84" i="28"/>
  <c r="E84" i="28"/>
  <c r="C85" i="28"/>
  <c r="D85" i="28"/>
  <c r="E85" i="28"/>
  <c r="C86" i="28"/>
  <c r="D86" i="28"/>
  <c r="E86" i="28"/>
  <c r="C87" i="28"/>
  <c r="D87" i="28"/>
  <c r="E87" i="28"/>
  <c r="E81" i="28"/>
  <c r="C45" i="28"/>
  <c r="D45" i="28"/>
  <c r="E45" i="28"/>
  <c r="E80" i="28"/>
  <c r="E79" i="28"/>
  <c r="D81" i="28"/>
  <c r="D80" i="28"/>
  <c r="D79" i="28"/>
  <c r="C81" i="28"/>
  <c r="C80" i="28"/>
  <c r="C79" i="28"/>
  <c r="D73" i="28"/>
  <c r="D74" i="28"/>
  <c r="D75" i="28"/>
  <c r="D76" i="28"/>
  <c r="D77" i="28"/>
  <c r="D78" i="28"/>
  <c r="D72" i="28"/>
  <c r="C73" i="28"/>
  <c r="E73" i="28"/>
  <c r="C74" i="28"/>
  <c r="E74" i="28"/>
  <c r="C75" i="28"/>
  <c r="E75" i="28"/>
  <c r="C76" i="28"/>
  <c r="E76" i="28"/>
  <c r="C77" i="28"/>
  <c r="E77" i="28"/>
  <c r="C78" i="28"/>
  <c r="E78" i="28"/>
  <c r="E72" i="28"/>
  <c r="G72" i="28"/>
  <c r="H72" i="28"/>
  <c r="I73" i="28"/>
  <c r="I74" i="28"/>
  <c r="I75" i="28"/>
  <c r="I76" i="28"/>
  <c r="I77" i="28"/>
  <c r="I78" i="28"/>
  <c r="I72" i="28"/>
  <c r="J72" i="28"/>
  <c r="K72" i="28"/>
  <c r="L73" i="28"/>
  <c r="L74" i="28"/>
  <c r="L75" i="28"/>
  <c r="L76" i="28"/>
  <c r="L77" i="28"/>
  <c r="L78" i="28"/>
  <c r="L72" i="28"/>
  <c r="C72" i="28"/>
  <c r="H48" i="28"/>
  <c r="H51" i="28"/>
  <c r="H58" i="28"/>
  <c r="I49" i="28"/>
  <c r="I50" i="28"/>
  <c r="I48" i="28"/>
  <c r="I52" i="28"/>
  <c r="I53" i="28"/>
  <c r="I54" i="28"/>
  <c r="I55" i="28"/>
  <c r="I56" i="28"/>
  <c r="I51" i="28"/>
  <c r="I57" i="28"/>
  <c r="I58" i="28"/>
  <c r="J48" i="28"/>
  <c r="J51" i="28"/>
  <c r="J58" i="28"/>
  <c r="K48" i="28"/>
  <c r="K51" i="28"/>
  <c r="K58" i="28"/>
  <c r="L49" i="28"/>
  <c r="L50" i="28"/>
  <c r="L48" i="28"/>
  <c r="L52" i="28"/>
  <c r="L53" i="28"/>
  <c r="L54" i="28"/>
  <c r="L55" i="28"/>
  <c r="L56" i="28"/>
  <c r="L51" i="28"/>
  <c r="L57" i="28"/>
  <c r="L58" i="28"/>
  <c r="G48" i="28"/>
  <c r="G51" i="28"/>
  <c r="G58" i="28"/>
  <c r="G30" i="28"/>
  <c r="G37" i="28"/>
  <c r="G36" i="28"/>
  <c r="G41" i="28"/>
  <c r="H13" i="28"/>
  <c r="I9" i="28"/>
  <c r="I10" i="28"/>
  <c r="I11" i="28"/>
  <c r="I12" i="28"/>
  <c r="I13" i="28"/>
  <c r="J13" i="28"/>
  <c r="K13" i="28"/>
  <c r="L9" i="28"/>
  <c r="L10" i="28"/>
  <c r="L11" i="28"/>
  <c r="L12" i="28"/>
  <c r="L13" i="28"/>
  <c r="G13" i="28"/>
  <c r="C25" i="35"/>
  <c r="B25" i="35"/>
  <c r="C24" i="35"/>
  <c r="B24" i="35"/>
  <c r="B23" i="35"/>
  <c r="C23" i="35"/>
  <c r="C22" i="35"/>
  <c r="B22" i="35"/>
  <c r="B20" i="35"/>
  <c r="B18" i="35"/>
  <c r="C18" i="35"/>
  <c r="B17" i="35"/>
  <c r="C17" i="35"/>
  <c r="C16" i="35"/>
  <c r="B16" i="35"/>
  <c r="B14" i="35"/>
  <c r="C14" i="35"/>
  <c r="B11" i="35"/>
  <c r="C11" i="35"/>
  <c r="B12" i="35"/>
  <c r="C12" i="35"/>
  <c r="B13" i="35"/>
  <c r="C13" i="35"/>
  <c r="C10" i="35"/>
  <c r="B10" i="35"/>
  <c r="B7" i="35"/>
  <c r="C7" i="35"/>
  <c r="B6" i="35"/>
  <c r="C6" i="35"/>
  <c r="C5" i="35"/>
  <c r="B5" i="35"/>
  <c r="C4" i="35"/>
  <c r="B4" i="35"/>
  <c r="H8" i="15"/>
  <c r="E8" i="15"/>
  <c r="I8" i="15"/>
  <c r="E6" i="15"/>
  <c r="H6" i="15"/>
  <c r="I6" i="15"/>
  <c r="E7" i="15"/>
  <c r="H7" i="15"/>
  <c r="I7" i="15"/>
  <c r="E9" i="15"/>
  <c r="H9" i="15"/>
  <c r="I9" i="15"/>
  <c r="I10" i="15"/>
  <c r="I18" i="28"/>
  <c r="E15" i="15"/>
  <c r="J18" i="28"/>
  <c r="K18" i="28"/>
  <c r="L18" i="28"/>
  <c r="H15" i="15"/>
  <c r="I15" i="15"/>
  <c r="I22" i="28"/>
  <c r="E16" i="15"/>
  <c r="L22" i="28"/>
  <c r="H16" i="15"/>
  <c r="I16" i="15"/>
  <c r="I24" i="28"/>
  <c r="I25" i="28"/>
  <c r="I26" i="28"/>
  <c r="I27" i="28"/>
  <c r="I28" i="28"/>
  <c r="I29" i="28"/>
  <c r="I23" i="28"/>
  <c r="E17" i="15"/>
  <c r="L24" i="28"/>
  <c r="L25" i="28"/>
  <c r="L26" i="28"/>
  <c r="L27" i="28"/>
  <c r="L28" i="28"/>
  <c r="L29" i="28"/>
  <c r="L23" i="28"/>
  <c r="H17" i="15"/>
  <c r="I17" i="15"/>
  <c r="I31" i="28"/>
  <c r="I32" i="28"/>
  <c r="I33" i="28"/>
  <c r="I34" i="28"/>
  <c r="I30" i="28"/>
  <c r="E18" i="15"/>
  <c r="L31" i="28"/>
  <c r="L32" i="28"/>
  <c r="L33" i="28"/>
  <c r="L34" i="28"/>
  <c r="L35" i="28"/>
  <c r="L30" i="28"/>
  <c r="H18" i="15"/>
  <c r="I18" i="15"/>
  <c r="I38" i="28"/>
  <c r="I39" i="28"/>
  <c r="I37" i="28"/>
  <c r="I40" i="28"/>
  <c r="I36" i="28"/>
  <c r="E19" i="15"/>
  <c r="L38" i="28"/>
  <c r="L39" i="28"/>
  <c r="L37" i="28"/>
  <c r="L40" i="28"/>
  <c r="L36" i="28"/>
  <c r="H19" i="15"/>
  <c r="I19" i="15"/>
  <c r="I20" i="15"/>
  <c r="H37" i="15"/>
  <c r="I37" i="15"/>
  <c r="I39" i="15"/>
  <c r="I43" i="28"/>
  <c r="E22" i="15"/>
  <c r="L43" i="28"/>
  <c r="H22" i="15"/>
  <c r="I22" i="15"/>
  <c r="I44" i="28"/>
  <c r="E23" i="15"/>
  <c r="L44" i="28"/>
  <c r="H23" i="15"/>
  <c r="I23" i="15"/>
  <c r="E24" i="15"/>
  <c r="H24" i="15"/>
  <c r="I24" i="15"/>
  <c r="I25" i="15"/>
  <c r="C27" i="15"/>
  <c r="C28" i="15"/>
  <c r="C29" i="15"/>
  <c r="C30" i="15"/>
  <c r="D27" i="15"/>
  <c r="D28" i="15"/>
  <c r="D29" i="15"/>
  <c r="D30" i="15"/>
  <c r="E30" i="15"/>
  <c r="F27" i="15"/>
  <c r="F28" i="15"/>
  <c r="F29" i="15"/>
  <c r="F30" i="15"/>
  <c r="G27" i="15"/>
  <c r="G28" i="15"/>
  <c r="G29" i="15"/>
  <c r="G30" i="15"/>
  <c r="H30" i="15"/>
  <c r="I30" i="15"/>
  <c r="I61" i="28"/>
  <c r="E32" i="15"/>
  <c r="H32" i="15"/>
  <c r="I32" i="15"/>
  <c r="I35" i="15"/>
  <c r="I41" i="15"/>
  <c r="C45" i="15"/>
  <c r="H10" i="15"/>
  <c r="H20" i="15"/>
  <c r="H39" i="15"/>
  <c r="H25" i="15"/>
  <c r="H35" i="15"/>
  <c r="H41" i="15"/>
  <c r="C46" i="15"/>
  <c r="C47" i="15"/>
  <c r="D49" i="15"/>
  <c r="D44" i="15"/>
  <c r="D47" i="15"/>
  <c r="D48"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F61" i="36"/>
  <c r="F62" i="36"/>
  <c r="F63" i="36"/>
  <c r="F64" i="36"/>
  <c r="F65" i="36"/>
  <c r="F66" i="36"/>
  <c r="F67" i="36"/>
  <c r="F68" i="36"/>
  <c r="F60" i="36"/>
  <c r="F79" i="36"/>
  <c r="G79" i="36"/>
  <c r="F80" i="36"/>
  <c r="G80" i="36"/>
  <c r="F81" i="36"/>
  <c r="G81" i="36"/>
  <c r="F82" i="36"/>
  <c r="G82" i="36"/>
  <c r="F83" i="36"/>
  <c r="G83" i="36"/>
  <c r="F78" i="36"/>
  <c r="F43" i="36"/>
  <c r="F44" i="36"/>
  <c r="F46" i="36"/>
  <c r="F47" i="36"/>
  <c r="F48" i="36"/>
  <c r="F45" i="36"/>
  <c r="F42" i="36"/>
  <c r="F50" i="36"/>
  <c r="F51" i="36"/>
  <c r="F52" i="36"/>
  <c r="F53" i="36"/>
  <c r="F49" i="36"/>
  <c r="F55" i="36"/>
  <c r="F56" i="36"/>
  <c r="F57" i="36"/>
  <c r="F58" i="36"/>
  <c r="F59" i="36"/>
  <c r="F54" i="36"/>
  <c r="F70" i="36"/>
  <c r="F71" i="36"/>
  <c r="F72" i="36"/>
  <c r="F73" i="36"/>
  <c r="F69" i="36"/>
  <c r="F75" i="36"/>
  <c r="F76" i="36"/>
  <c r="F77" i="36"/>
  <c r="F74" i="36"/>
  <c r="F85" i="36"/>
  <c r="F86" i="36"/>
  <c r="F87" i="36"/>
  <c r="F88" i="36"/>
  <c r="F89" i="36"/>
  <c r="F84" i="36"/>
  <c r="F90" i="36"/>
  <c r="F41" i="36"/>
  <c r="F12" i="36"/>
  <c r="F6" i="36"/>
  <c r="F7" i="36"/>
  <c r="F8" i="36"/>
  <c r="F9" i="36"/>
  <c r="F10" i="36"/>
  <c r="F11" i="36"/>
  <c r="F5" i="36"/>
  <c r="F22" i="36"/>
  <c r="F23" i="36"/>
  <c r="F24" i="36"/>
  <c r="F25" i="36"/>
  <c r="F26" i="36"/>
  <c r="F27" i="36"/>
  <c r="F28" i="36"/>
  <c r="F29" i="36"/>
  <c r="F30" i="36"/>
  <c r="F31" i="36"/>
  <c r="F32" i="36"/>
  <c r="F33" i="36"/>
  <c r="F21" i="36"/>
  <c r="F34" i="36"/>
  <c r="F20" i="36"/>
  <c r="F92" i="36"/>
  <c r="G92" i="36"/>
  <c r="G5" i="36"/>
  <c r="I43" i="36"/>
  <c r="I44" i="36"/>
  <c r="I45" i="36"/>
  <c r="H43" i="36"/>
  <c r="H44" i="36"/>
  <c r="H45" i="36"/>
  <c r="H55" i="36"/>
  <c r="I55" i="36"/>
  <c r="H56" i="36"/>
  <c r="I56" i="36"/>
  <c r="H57" i="36"/>
  <c r="I57" i="36"/>
  <c r="H58" i="36"/>
  <c r="I58" i="36"/>
  <c r="H59" i="36"/>
  <c r="I59" i="36"/>
  <c r="H60" i="36"/>
  <c r="I60" i="36"/>
  <c r="G55" i="36"/>
  <c r="G56" i="36"/>
  <c r="G57" i="36"/>
  <c r="G58" i="36"/>
  <c r="G59" i="36"/>
  <c r="G60" i="36"/>
  <c r="B55" i="36"/>
  <c r="B56" i="36"/>
  <c r="B57" i="36"/>
  <c r="B58" i="36"/>
  <c r="B59" i="36"/>
  <c r="B60" i="36"/>
  <c r="B54" i="36"/>
  <c r="G45" i="36"/>
  <c r="B44" i="36"/>
  <c r="B45" i="36"/>
  <c r="B43" i="36"/>
  <c r="G43" i="36"/>
  <c r="G44" i="36"/>
  <c r="G46" i="36"/>
  <c r="G47" i="36"/>
  <c r="G48" i="36"/>
  <c r="G49" i="36"/>
  <c r="B34" i="36"/>
  <c r="G34" i="36"/>
  <c r="G21" i="36"/>
  <c r="C26" i="10"/>
  <c r="E26" i="10"/>
  <c r="F26" i="10"/>
  <c r="G26" i="10"/>
  <c r="H26" i="10"/>
  <c r="I26" i="10"/>
  <c r="J26" i="10"/>
  <c r="K26" i="10"/>
  <c r="D26" i="10"/>
  <c r="C25" i="10"/>
  <c r="D25" i="10"/>
  <c r="A24" i="15"/>
  <c r="A25" i="10"/>
  <c r="B24" i="15"/>
  <c r="B25" i="10"/>
  <c r="E20" i="15"/>
  <c r="E25" i="15"/>
  <c r="L20" i="15"/>
  <c r="D22" i="15"/>
  <c r="D23" i="15"/>
  <c r="D24" i="15"/>
  <c r="D25" i="15"/>
  <c r="F22" i="15"/>
  <c r="F23" i="15"/>
  <c r="F24" i="15"/>
  <c r="F25" i="15"/>
  <c r="G22" i="15"/>
  <c r="G23" i="15"/>
  <c r="G24" i="15"/>
  <c r="G25" i="15"/>
  <c r="C22" i="15"/>
  <c r="C23" i="15"/>
  <c r="C24" i="15"/>
  <c r="C25" i="15"/>
  <c r="L46" i="28"/>
  <c r="K46" i="28"/>
  <c r="J46" i="28"/>
  <c r="I46" i="28"/>
  <c r="H46" i="28"/>
  <c r="G46" i="28"/>
  <c r="C43" i="28"/>
  <c r="D43" i="28"/>
  <c r="E43" i="28"/>
  <c r="C44" i="28"/>
  <c r="D44" i="28"/>
  <c r="E44" i="28"/>
  <c r="E46" i="28"/>
  <c r="D46" i="28"/>
  <c r="C46" i="28"/>
  <c r="C71" i="28"/>
  <c r="B80" i="36"/>
  <c r="B81" i="36"/>
  <c r="B82" i="36"/>
  <c r="B83" i="36"/>
  <c r="B79" i="36"/>
  <c r="G84" i="36"/>
  <c r="B76" i="36"/>
  <c r="B77" i="36"/>
  <c r="B75" i="36"/>
  <c r="G90" i="36"/>
  <c r="G78" i="36"/>
  <c r="G74" i="36"/>
  <c r="G73" i="36"/>
  <c r="G72" i="36"/>
  <c r="G71" i="36"/>
  <c r="G70" i="36"/>
  <c r="G69" i="36"/>
  <c r="G54" i="36"/>
  <c r="G42" i="36"/>
  <c r="B71" i="36"/>
  <c r="B72" i="36"/>
  <c r="B73" i="36"/>
  <c r="B70" i="36"/>
  <c r="D71" i="28"/>
  <c r="E71" i="28"/>
  <c r="G71" i="28"/>
  <c r="H71" i="28"/>
  <c r="I71" i="28"/>
  <c r="J71" i="28"/>
  <c r="K71" i="28"/>
  <c r="L71" i="28"/>
  <c r="G62" i="28"/>
  <c r="G66" i="28"/>
  <c r="G67" i="28"/>
  <c r="J30" i="28"/>
  <c r="J37" i="28"/>
  <c r="J36" i="28"/>
  <c r="J41" i="28"/>
  <c r="J62" i="28"/>
  <c r="J66" i="28"/>
  <c r="J67" i="28"/>
  <c r="G13" i="36"/>
  <c r="G6" i="36"/>
  <c r="G7" i="36"/>
  <c r="G8" i="36"/>
  <c r="G9" i="36"/>
  <c r="G10" i="36"/>
  <c r="G11" i="36"/>
  <c r="B11" i="36"/>
  <c r="B10" i="36"/>
  <c r="J10" i="36"/>
  <c r="J7" i="36"/>
  <c r="K7" i="36"/>
  <c r="J8" i="36"/>
  <c r="K8" i="36"/>
  <c r="J9" i="36"/>
  <c r="K9" i="36"/>
  <c r="K6" i="36"/>
  <c r="J6" i="36"/>
  <c r="B29" i="15"/>
  <c r="B19" i="36"/>
  <c r="B37" i="15"/>
  <c r="B90" i="36"/>
  <c r="B32" i="15"/>
  <c r="B84" i="36"/>
  <c r="B28" i="15"/>
  <c r="B78" i="36"/>
  <c r="B16" i="15"/>
  <c r="B49" i="36"/>
  <c r="B17" i="15"/>
  <c r="B18" i="15"/>
  <c r="B69" i="36"/>
  <c r="B19" i="15"/>
  <c r="B74" i="36"/>
  <c r="B7" i="36"/>
  <c r="B8" i="36"/>
  <c r="B9" i="36"/>
  <c r="B6" i="36"/>
  <c r="B21" i="36"/>
  <c r="B12" i="36"/>
  <c r="C10" i="28"/>
  <c r="C11" i="28"/>
  <c r="C12" i="28"/>
  <c r="C50" i="28"/>
  <c r="C48" i="28"/>
  <c r="E29" i="15"/>
  <c r="L29" i="15"/>
  <c r="L6" i="15"/>
  <c r="F62" i="10"/>
  <c r="G62" i="10"/>
  <c r="E62" i="10"/>
  <c r="E65" i="10"/>
  <c r="F65" i="10"/>
  <c r="G65" i="10"/>
  <c r="H65" i="10"/>
  <c r="I65" i="10"/>
  <c r="J65" i="10"/>
  <c r="K65" i="10"/>
  <c r="C65" i="10"/>
  <c r="C63" i="10"/>
  <c r="C64" i="10"/>
  <c r="C66" i="10"/>
  <c r="C67" i="10"/>
  <c r="C68" i="10"/>
  <c r="C69" i="10"/>
  <c r="D70" i="10"/>
  <c r="E70" i="10"/>
  <c r="F70" i="10"/>
  <c r="G70" i="10"/>
  <c r="H70" i="10"/>
  <c r="C70" i="10"/>
  <c r="C71" i="10"/>
  <c r="C72" i="10"/>
  <c r="C73" i="10"/>
  <c r="C74" i="10"/>
  <c r="D75" i="10"/>
  <c r="E75" i="10"/>
  <c r="F75" i="10"/>
  <c r="G75" i="10"/>
  <c r="H75" i="10"/>
  <c r="C75" i="10"/>
  <c r="C76" i="10"/>
  <c r="C77" i="10"/>
  <c r="C78" i="10"/>
  <c r="C79" i="10"/>
  <c r="D80" i="10"/>
  <c r="E80" i="10"/>
  <c r="F80" i="10"/>
  <c r="G80" i="10"/>
  <c r="H80" i="10"/>
  <c r="C80" i="10"/>
  <c r="C81" i="10"/>
  <c r="G37" i="15"/>
  <c r="G39" i="15"/>
  <c r="G32" i="15"/>
  <c r="G35" i="15"/>
  <c r="G15" i="15"/>
  <c r="G16" i="15"/>
  <c r="K23" i="28"/>
  <c r="G17" i="15"/>
  <c r="K30" i="28"/>
  <c r="G18" i="15"/>
  <c r="K37" i="28"/>
  <c r="K36" i="28"/>
  <c r="G19" i="15"/>
  <c r="G20" i="15"/>
  <c r="G6" i="15"/>
  <c r="G7" i="15"/>
  <c r="G8" i="15"/>
  <c r="G9" i="15"/>
  <c r="G10" i="15"/>
  <c r="G41" i="15"/>
  <c r="C53" i="10"/>
  <c r="D53" i="10"/>
  <c r="E54" i="10"/>
  <c r="F54" i="10"/>
  <c r="G54" i="10"/>
  <c r="H54" i="10"/>
  <c r="I54" i="10"/>
  <c r="J54" i="10"/>
  <c r="K54" i="10"/>
  <c r="C50" i="15"/>
  <c r="C48" i="15"/>
  <c r="C54" i="10"/>
  <c r="D54" i="10"/>
  <c r="C51" i="15"/>
  <c r="C57" i="10"/>
  <c r="D57" i="10"/>
  <c r="E39" i="10"/>
  <c r="E36" i="10"/>
  <c r="E31" i="10"/>
  <c r="E21" i="10"/>
  <c r="E11" i="10"/>
  <c r="E47" i="10"/>
  <c r="E52" i="10"/>
  <c r="F39" i="10"/>
  <c r="F36" i="10"/>
  <c r="F31" i="10"/>
  <c r="F21" i="10"/>
  <c r="F11" i="10"/>
  <c r="F47" i="10"/>
  <c r="F52" i="10"/>
  <c r="G39" i="10"/>
  <c r="G36" i="10"/>
  <c r="G31" i="10"/>
  <c r="G21" i="10"/>
  <c r="G11" i="10"/>
  <c r="G47" i="10"/>
  <c r="G52" i="10"/>
  <c r="H39" i="10"/>
  <c r="H36" i="10"/>
  <c r="H31" i="10"/>
  <c r="H21" i="10"/>
  <c r="H11" i="10"/>
  <c r="H47" i="10"/>
  <c r="H52" i="10"/>
  <c r="I39" i="10"/>
  <c r="I36" i="10"/>
  <c r="I31" i="10"/>
  <c r="I21" i="10"/>
  <c r="I11" i="10"/>
  <c r="I47" i="10"/>
  <c r="I52" i="10"/>
  <c r="J39" i="10"/>
  <c r="J36" i="10"/>
  <c r="J31" i="10"/>
  <c r="J21" i="10"/>
  <c r="J11" i="10"/>
  <c r="J47" i="10"/>
  <c r="J52" i="10"/>
  <c r="K39" i="10"/>
  <c r="K36" i="10"/>
  <c r="K31" i="10"/>
  <c r="K21" i="10"/>
  <c r="K11" i="10"/>
  <c r="K47" i="10"/>
  <c r="K52" i="10"/>
  <c r="C52" i="10"/>
  <c r="D52" i="10"/>
  <c r="C47" i="10"/>
  <c r="D47" i="10"/>
  <c r="C46" i="10"/>
  <c r="D46" i="10"/>
  <c r="C45" i="10"/>
  <c r="D45" i="10"/>
  <c r="C44" i="10"/>
  <c r="D44" i="10"/>
  <c r="C43" i="10"/>
  <c r="D43" i="10"/>
  <c r="C42" i="10"/>
  <c r="D42" i="10"/>
  <c r="C41" i="10"/>
  <c r="D41" i="10"/>
  <c r="C40" i="10"/>
  <c r="D40" i="10"/>
  <c r="C39" i="10"/>
  <c r="D39" i="10"/>
  <c r="C38" i="10"/>
  <c r="D38" i="10"/>
  <c r="C36" i="10"/>
  <c r="D36" i="10"/>
  <c r="D35" i="10"/>
  <c r="C34" i="10"/>
  <c r="D34" i="10"/>
  <c r="C33" i="10"/>
  <c r="D33" i="10"/>
  <c r="C31" i="10"/>
  <c r="D31" i="10"/>
  <c r="H29" i="15"/>
  <c r="I29" i="15"/>
  <c r="C30" i="10"/>
  <c r="D30" i="10"/>
  <c r="E28" i="15"/>
  <c r="H28" i="15"/>
  <c r="I28" i="15"/>
  <c r="C29" i="10"/>
  <c r="D29" i="10"/>
  <c r="E27" i="15"/>
  <c r="H27" i="15"/>
  <c r="I27" i="15"/>
  <c r="C28" i="10"/>
  <c r="D28" i="10"/>
  <c r="C24" i="10"/>
  <c r="D24" i="10"/>
  <c r="C23" i="10"/>
  <c r="D23" i="10"/>
  <c r="C17" i="10"/>
  <c r="D17" i="10"/>
  <c r="C18" i="10"/>
  <c r="D18" i="10"/>
  <c r="C19" i="10"/>
  <c r="D19" i="10"/>
  <c r="C20" i="10"/>
  <c r="D20" i="10"/>
  <c r="C21" i="10"/>
  <c r="D21" i="10"/>
  <c r="C16" i="10"/>
  <c r="D16" i="10"/>
  <c r="C8" i="10"/>
  <c r="D8" i="10"/>
  <c r="C9" i="10"/>
  <c r="D9" i="10"/>
  <c r="C10" i="10"/>
  <c r="D10" i="10"/>
  <c r="C11" i="10"/>
  <c r="D11" i="10"/>
  <c r="C7" i="10"/>
  <c r="D7" i="10"/>
  <c r="D10" i="28"/>
  <c r="D11" i="28"/>
  <c r="D12" i="28"/>
  <c r="D50" i="28"/>
  <c r="D48" i="28"/>
  <c r="E10" i="28"/>
  <c r="E11" i="28"/>
  <c r="E12" i="28"/>
  <c r="E50" i="28"/>
  <c r="E48" i="28"/>
  <c r="K70" i="28"/>
  <c r="D70" i="28"/>
  <c r="E70" i="28"/>
  <c r="F70" i="28"/>
  <c r="G70" i="28"/>
  <c r="H70" i="28"/>
  <c r="I70" i="28"/>
  <c r="J70" i="28"/>
  <c r="L70" i="28"/>
  <c r="C70" i="28"/>
  <c r="H62" i="28"/>
  <c r="I62" i="28"/>
  <c r="K62" i="28"/>
  <c r="L62" i="28"/>
  <c r="H23" i="28"/>
  <c r="H30" i="28"/>
  <c r="H37" i="28"/>
  <c r="H36" i="28"/>
  <c r="H41" i="28"/>
  <c r="H66" i="28"/>
  <c r="H67" i="28"/>
  <c r="I41" i="28"/>
  <c r="I64" i="28"/>
  <c r="I66" i="28"/>
  <c r="I67" i="28"/>
  <c r="K41" i="28"/>
  <c r="K66" i="28"/>
  <c r="K67" i="28"/>
  <c r="L41" i="28"/>
  <c r="L64" i="28"/>
  <c r="L66" i="28"/>
  <c r="L67" i="28"/>
  <c r="D61" i="28"/>
  <c r="D62" i="28"/>
  <c r="C61" i="28"/>
  <c r="E61" i="28"/>
  <c r="E62" i="28"/>
  <c r="C62" i="28"/>
  <c r="C9" i="28"/>
  <c r="D9" i="28"/>
  <c r="E9" i="28"/>
  <c r="E13" i="28"/>
  <c r="C19" i="28"/>
  <c r="D19" i="28"/>
  <c r="E19" i="28"/>
  <c r="C20" i="28"/>
  <c r="D20" i="28"/>
  <c r="E20" i="28"/>
  <c r="C21" i="28"/>
  <c r="D21" i="28"/>
  <c r="E21" i="28"/>
  <c r="E18" i="28"/>
  <c r="C22" i="28"/>
  <c r="D22" i="28"/>
  <c r="E22" i="28"/>
  <c r="C24" i="28"/>
  <c r="D24" i="28"/>
  <c r="E24" i="28"/>
  <c r="C25" i="28"/>
  <c r="D25" i="28"/>
  <c r="E25" i="28"/>
  <c r="C26" i="28"/>
  <c r="D26" i="28"/>
  <c r="E26" i="28"/>
  <c r="C27" i="28"/>
  <c r="D27" i="28"/>
  <c r="E27" i="28"/>
  <c r="C28" i="28"/>
  <c r="D28" i="28"/>
  <c r="E28" i="28"/>
  <c r="C29" i="28"/>
  <c r="D29" i="28"/>
  <c r="E29" i="28"/>
  <c r="E23" i="28"/>
  <c r="C31" i="28"/>
  <c r="D31" i="28"/>
  <c r="E31" i="28"/>
  <c r="C32" i="28"/>
  <c r="D32" i="28"/>
  <c r="E32" i="28"/>
  <c r="C33" i="28"/>
  <c r="D33" i="28"/>
  <c r="E33" i="28"/>
  <c r="C34" i="28"/>
  <c r="D34" i="28"/>
  <c r="E34" i="28"/>
  <c r="C35" i="28"/>
  <c r="D35" i="28"/>
  <c r="E35" i="28"/>
  <c r="E30" i="28"/>
  <c r="C38" i="28"/>
  <c r="D38" i="28"/>
  <c r="E38" i="28"/>
  <c r="C39" i="28"/>
  <c r="D39" i="28"/>
  <c r="E39" i="28"/>
  <c r="E37" i="28"/>
  <c r="C40" i="28"/>
  <c r="D40" i="28"/>
  <c r="E40" i="28"/>
  <c r="E36" i="28"/>
  <c r="E41" i="28"/>
  <c r="C52" i="28"/>
  <c r="D52" i="28"/>
  <c r="E52" i="28"/>
  <c r="C53" i="28"/>
  <c r="D53" i="28"/>
  <c r="E53" i="28"/>
  <c r="C54" i="28"/>
  <c r="D54" i="28"/>
  <c r="E54" i="28"/>
  <c r="C55" i="28"/>
  <c r="D55" i="28"/>
  <c r="E55" i="28"/>
  <c r="C56" i="28"/>
  <c r="D56" i="28"/>
  <c r="E56" i="28"/>
  <c r="E51" i="28"/>
  <c r="C57" i="28"/>
  <c r="D57" i="28"/>
  <c r="E57" i="28"/>
  <c r="E58" i="28"/>
  <c r="C64" i="28"/>
  <c r="D64" i="28"/>
  <c r="E64" i="28"/>
  <c r="E66" i="28"/>
  <c r="E67" i="28"/>
  <c r="B39" i="10"/>
  <c r="B7" i="15"/>
  <c r="B8" i="10"/>
  <c r="B8" i="15"/>
  <c r="B9" i="10"/>
  <c r="B9" i="15"/>
  <c r="B10" i="10"/>
  <c r="B11" i="10"/>
  <c r="B15" i="15"/>
  <c r="B16" i="10"/>
  <c r="B17" i="10"/>
  <c r="B18" i="10"/>
  <c r="B19" i="10"/>
  <c r="B20" i="10"/>
  <c r="A16" i="15"/>
  <c r="A17" i="10"/>
  <c r="A17" i="15"/>
  <c r="A18" i="10"/>
  <c r="A18" i="15"/>
  <c r="A19" i="10"/>
  <c r="A19" i="15"/>
  <c r="A20" i="10"/>
  <c r="B6" i="15"/>
  <c r="B7" i="10"/>
  <c r="A8" i="10"/>
  <c r="A9" i="10"/>
  <c r="A10" i="10"/>
  <c r="A7" i="10"/>
  <c r="D37" i="15"/>
  <c r="D39" i="15"/>
  <c r="D32" i="15"/>
  <c r="D35" i="15"/>
  <c r="D15" i="15"/>
  <c r="D16" i="15"/>
  <c r="D17" i="15"/>
  <c r="D18" i="15"/>
  <c r="D19" i="15"/>
  <c r="D20" i="15"/>
  <c r="D6" i="15"/>
  <c r="D7" i="15"/>
  <c r="D8" i="15"/>
  <c r="D9" i="15"/>
  <c r="D10" i="15"/>
  <c r="D41" i="15"/>
  <c r="E39" i="15"/>
  <c r="E35" i="15"/>
  <c r="E10" i="15"/>
  <c r="E41" i="15"/>
  <c r="F37" i="15"/>
  <c r="F39" i="15"/>
  <c r="F32" i="15"/>
  <c r="F35" i="15"/>
  <c r="F15" i="15"/>
  <c r="F16" i="15"/>
  <c r="F17" i="15"/>
  <c r="F18" i="15"/>
  <c r="F19" i="15"/>
  <c r="F20" i="15"/>
  <c r="F6" i="15"/>
  <c r="F7" i="15"/>
  <c r="F8" i="15"/>
  <c r="F9" i="15"/>
  <c r="F10" i="15"/>
  <c r="F41" i="15"/>
  <c r="C37" i="15"/>
  <c r="C39" i="15"/>
  <c r="C32" i="15"/>
  <c r="C35" i="15"/>
  <c r="C15" i="15"/>
  <c r="C16" i="15"/>
  <c r="C17" i="15"/>
  <c r="C18" i="15"/>
  <c r="C19" i="15"/>
  <c r="C20" i="15"/>
  <c r="C7" i="15"/>
  <c r="C8" i="15"/>
  <c r="C9" i="15"/>
  <c r="C10" i="15"/>
  <c r="C41" i="15"/>
  <c r="B36" i="15"/>
  <c r="B27" i="15"/>
  <c r="A29" i="15"/>
  <c r="A28" i="15"/>
  <c r="A27" i="15"/>
  <c r="A23" i="15"/>
  <c r="A22" i="15"/>
  <c r="B23" i="15"/>
  <c r="A15" i="15"/>
  <c r="C12" i="15"/>
  <c r="G7" i="28"/>
  <c r="H7" i="28"/>
  <c r="I7" i="28"/>
  <c r="J7" i="28"/>
  <c r="K7" i="28"/>
  <c r="L7" i="28"/>
  <c r="C13" i="15"/>
  <c r="D12" i="15"/>
  <c r="D13" i="15"/>
  <c r="E13" i="15"/>
  <c r="F12" i="15"/>
  <c r="F13" i="15"/>
  <c r="G12" i="15"/>
  <c r="G13" i="15"/>
  <c r="H13" i="15"/>
  <c r="I13" i="15"/>
  <c r="L68" i="28"/>
  <c r="K68" i="28"/>
  <c r="J68" i="28"/>
  <c r="I68" i="28"/>
  <c r="H68" i="28"/>
  <c r="G68" i="28"/>
  <c r="D15" i="28"/>
  <c r="D16" i="28"/>
  <c r="D68" i="28"/>
  <c r="C15" i="28"/>
  <c r="E15" i="28"/>
  <c r="E16" i="28"/>
  <c r="E68" i="28"/>
  <c r="C16" i="28"/>
  <c r="C68" i="28"/>
  <c r="D30" i="28"/>
  <c r="C30" i="28"/>
  <c r="L60" i="28"/>
  <c r="K60" i="28"/>
  <c r="J60" i="28"/>
  <c r="I60" i="28"/>
  <c r="H60" i="28"/>
  <c r="G60" i="28"/>
  <c r="D13" i="28"/>
  <c r="D18" i="28"/>
  <c r="D23" i="28"/>
  <c r="D37" i="28"/>
  <c r="D36" i="28"/>
  <c r="D41" i="28"/>
  <c r="D51" i="28"/>
  <c r="D58" i="28"/>
  <c r="D60" i="28"/>
  <c r="D66" i="28"/>
  <c r="D67" i="28"/>
  <c r="E60" i="28"/>
  <c r="C13" i="28"/>
  <c r="C18" i="28"/>
  <c r="C23" i="28"/>
  <c r="C37" i="28"/>
  <c r="C36" i="28"/>
  <c r="C41" i="28"/>
  <c r="C51" i="28"/>
  <c r="C58" i="28"/>
  <c r="C60" i="28"/>
  <c r="C66" i="28"/>
  <c r="C67" i="28"/>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B31" i="15"/>
  <c r="B22" i="15"/>
  <c r="H34" i="15"/>
  <c r="E34" i="15"/>
  <c r="H12" i="15"/>
  <c r="E12" i="15"/>
  <c r="B12" i="15"/>
  <c r="I15" i="28"/>
  <c r="I19" i="28"/>
  <c r="I20" i="28"/>
  <c r="I21" i="28"/>
  <c r="L15" i="28"/>
  <c r="L19" i="28"/>
  <c r="L20" i="28"/>
  <c r="L21" i="28"/>
  <c r="N1" i="30"/>
  <c r="B40" i="10"/>
  <c r="B41" i="10"/>
  <c r="B42" i="10"/>
  <c r="B43" i="10"/>
  <c r="B44" i="10"/>
  <c r="B45" i="10"/>
  <c r="B46" i="10"/>
  <c r="A46" i="10"/>
  <c r="A44" i="10"/>
  <c r="A45" i="10"/>
  <c r="A40" i="10"/>
  <c r="A41" i="10"/>
  <c r="A42" i="10"/>
  <c r="A43" i="10"/>
  <c r="B34" i="10"/>
  <c r="A34" i="10"/>
  <c r="B24" i="10"/>
  <c r="A24" i="10"/>
  <c r="B6" i="10"/>
  <c r="I12" i="15"/>
  <c r="B38" i="10"/>
  <c r="A38" i="10"/>
  <c r="B37" i="10"/>
  <c r="A37"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1" i="30"/>
  <c r="M53" i="30"/>
  <c r="I53" i="30"/>
  <c r="I51" i="30"/>
  <c r="K51" i="30"/>
  <c r="K53" i="30"/>
  <c r="H53" i="30"/>
  <c r="A6" i="10"/>
  <c r="E14" i="10"/>
  <c r="F14" i="10"/>
  <c r="G14" i="10"/>
  <c r="H14" i="10"/>
  <c r="A29" i="10"/>
  <c r="B29" i="10"/>
  <c r="A30" i="10"/>
  <c r="B30" i="10"/>
  <c r="B31" i="10"/>
  <c r="A32" i="10"/>
  <c r="B32" i="10"/>
  <c r="A33" i="10"/>
  <c r="B33" i="10"/>
  <c r="B36" i="10"/>
  <c r="B21" i="10"/>
  <c r="A22" i="10"/>
  <c r="B22" i="10"/>
  <c r="A23" i="10"/>
  <c r="B23" i="10"/>
  <c r="B26" i="10"/>
  <c r="A27" i="10"/>
  <c r="B27" i="10"/>
  <c r="A28" i="10"/>
  <c r="B28" i="10"/>
  <c r="B14" i="10"/>
  <c r="A15" i="10"/>
  <c r="B15" i="10"/>
  <c r="A16" i="10"/>
  <c r="A12" i="10"/>
  <c r="B12" i="10"/>
  <c r="A13" i="10"/>
  <c r="B13" i="10"/>
  <c r="C13" i="10"/>
  <c r="D13" i="10"/>
  <c r="C14" i="10"/>
  <c r="D14" i="10"/>
  <c r="A57" i="10"/>
  <c r="B47" i="10"/>
</calcChain>
</file>

<file path=xl/sharedStrings.xml><?xml version="1.0" encoding="utf-8"?>
<sst xmlns="http://schemas.openxmlformats.org/spreadsheetml/2006/main" count="598" uniqueCount="532">
  <si>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</si>
  <si>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</si>
  <si>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</si>
  <si>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</si>
  <si>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</si>
  <si>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</si>
  <si>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</si>
  <si>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</si>
  <si>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</si>
  <si>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</si>
  <si>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</si>
  <si>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</si>
  <si>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</si>
  <si>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</si>
  <si>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</si>
  <si>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</si>
  <si>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</si>
  <si>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</si>
  <si>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</si>
  <si>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</si>
  <si>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</si>
  <si>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</si>
  <si>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</si>
  <si>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</si>
  <si>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</si>
  <si>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</si>
  <si>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</si>
  <si>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</si>
  <si>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</si>
  <si>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</si>
  <si>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</si>
  <si>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</si>
  <si>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</si>
  <si>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</si>
  <si>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2.1.</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</si>
  <si>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</si>
  <si>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</si>
  <si>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</si>
  <si>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</si>
  <si>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</si>
  <si>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</si>
  <si>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</si>
  <si>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</si>
  <si>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</si>
  <si>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</si>
  <si>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</si>
  <si>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</si>
  <si>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</si>
  <si>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</si>
  <si>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</si>
  <si>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</si>
  <si>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</si>
  <si>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</si>
  <si>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</si>
  <si>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</si>
  <si>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</si>
  <si>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</si>
  <si>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</si>
  <si>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</si>
  <si>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</si>
  <si>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</si>
  <si>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</si>
  <si>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</si>
  <si>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</si>
  <si>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</si>
  <si>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</si>
  <si>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</si>
  <si>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</si>
  <si>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</si>
  <si>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</si>
  <si>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</si>
  <si>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</si>
  <si>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</si>
  <si>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</si>
  <si>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</si>
  <si>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</si>
  <si>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</si>
  <si>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</si>
  <si>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</si>
  <si>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</si>
  <si>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</si>
  <si>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</si>
  <si>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</si>
  <si>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</si>
  <si>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</si>
  <si>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</si>
  <si>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</si>
  <si>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</si>
  <si>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</si>
  <si>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</si>
  <si>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</si>
  <si>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</si>
  <si>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</si>
  <si>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</si>
  <si>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</si>
  <si>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</si>
  <si>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</si>
  <si>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</si>
  <si>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</si>
  <si>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</si>
  <si>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</si>
  <si>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</si>
  <si>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</si>
  <si>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</si>
  <si>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</si>
  <si>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</si>
  <si>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</si>
  <si>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</si>
  <si>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</si>
  <si>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</si>
  <si>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</si>
  <si>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5.4</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</si>
  <si>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</si>
  <si>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</si>
  <si>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</si>
  <si>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</si>
  <si>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</si>
  <si>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</si>
  <si>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</si>
  <si>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</si>
  <si>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</si>
  <si>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</si>
  <si>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</si>
  <si>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</si>
  <si>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</si>
  <si>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</si>
  <si>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</si>
  <si>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</si>
  <si>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</si>
  <si>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</si>
  <si>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</si>
  <si>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</si>
  <si>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</si>
  <si>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</si>
  <si>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</si>
  <si>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</si>
  <si>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</si>
  <si>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</si>
  <si>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</si>
  <si>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</si>
  <si>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</si>
  <si>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</si>
  <si>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</si>
  <si>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</si>
  <si>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</si>
  <si>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</si>
  <si>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</si>
  <si>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</si>
  <si>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</si>
  <si>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</si>
  <si>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</si>
  <si>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</si>
  <si>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</si>
  <si>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</si>
  <si>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</si>
  <si>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</si>
  <si>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</si>
  <si>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</si>
  <si>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</si>
  <si>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pe perioada de execuţie a lucrărilor</t>
  </si>
  <si>
    <t>Dirigenţie de şantier</t>
  </si>
  <si>
    <t>Cota aferentă Casei Sociale a Constructorilor - CSC</t>
  </si>
  <si>
    <t xml:space="preserve">Cheltuieli cu activitățile obligatorii de informare și publicitate aferente proiectului  </t>
  </si>
  <si>
    <t xml:space="preserve">Cheltuielile de promovare a obiectivului de investiție </t>
  </si>
  <si>
    <t>1.1.</t>
  </si>
  <si>
    <t>1.2.</t>
  </si>
  <si>
    <t>1.3.</t>
  </si>
  <si>
    <t>4.2.</t>
  </si>
  <si>
    <t>1.4.</t>
  </si>
  <si>
    <t>4.3.</t>
  </si>
  <si>
    <t xml:space="preserve">6.2. </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</si>
  <si>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</si>
  <si>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</si>
  <si>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</si>
  <si>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</si>
  <si>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</si>
  <si>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</si>
  <si>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</si>
  <si>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</si>
  <si>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</si>
  <si>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</si>
  <si>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</si>
  <si>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</si>
  <si>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</si>
  <si>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</si>
  <si>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</si>
  <si>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</si>
  <si>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</si>
  <si>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</si>
  <si>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</si>
  <si>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</si>
  <si>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</si>
  <si>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</si>
  <si>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</si>
  <si>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</si>
  <si>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</si>
  <si>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</si>
  <si>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</si>
  <si>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</si>
  <si>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</si>
  <si>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</si>
  <si>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</si>
  <si>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</si>
  <si>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</si>
  <si>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</si>
  <si>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3.2.</t>
  </si>
  <si>
    <t>Categorie MySmis</t>
  </si>
  <si>
    <t>Subcategorie MySmis</t>
  </si>
  <si>
    <t>57 ;58</t>
  </si>
  <si>
    <t>Cheltuieli pt asigurarea utilităţilor necesare obiectivului</t>
  </si>
  <si>
    <t>CAPITOLUL 2 Cheltuieli pentru proiectare şi asistenţă tehnică</t>
  </si>
  <si>
    <t>2.1.1.</t>
  </si>
  <si>
    <t>2.1.2.</t>
  </si>
  <si>
    <t>2.1.3.</t>
  </si>
  <si>
    <t>CAPITOLUL 6 Cheltuielile cu activitatea de audit financiar extern</t>
  </si>
  <si>
    <t>Cheltuielile cu activitatea de audit financiar extern</t>
  </si>
  <si>
    <t xml:space="preserve">4.1.2. </t>
  </si>
  <si>
    <t>4.1.1.</t>
  </si>
  <si>
    <t>3.1.</t>
  </si>
  <si>
    <t>2.5.</t>
  </si>
  <si>
    <t>2.5.2</t>
  </si>
  <si>
    <t>2.5.1</t>
  </si>
  <si>
    <t>2.5.1.1</t>
  </si>
  <si>
    <t>Consultanţă la elaborarea cererii de finantare si a tuturor studiilor necesare intocmirii acesteia</t>
  </si>
  <si>
    <t>Servicii de evaluare, efectuate de un expert ANEVAR, în vederea stabilirii valorii terenurilor achiziționate</t>
  </si>
  <si>
    <t>2.4.1.</t>
  </si>
  <si>
    <t>2.4.1</t>
  </si>
  <si>
    <t>2.4.3</t>
  </si>
  <si>
    <t>2.4.4.</t>
  </si>
  <si>
    <t xml:space="preserve">2.2. </t>
  </si>
  <si>
    <t>2.3.</t>
  </si>
  <si>
    <t>2.3.1.</t>
  </si>
  <si>
    <t>2.3.2.</t>
  </si>
  <si>
    <t>2.3.3</t>
  </si>
  <si>
    <t>2.3.4.</t>
  </si>
  <si>
    <t>2.3.5.</t>
  </si>
  <si>
    <t>2.3.6</t>
  </si>
  <si>
    <t>2.4.</t>
  </si>
  <si>
    <t>CAPITOLUL 3 Cheltuieli pentru investiţia de bază</t>
  </si>
  <si>
    <t>CAPITOLUL 4 Alte cheltuieli</t>
  </si>
  <si>
    <t xml:space="preserve">CAPITOLUL 5 Cheltuieli de informare și publicitate </t>
  </si>
  <si>
    <t>2.5.1.2</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</si>
  <si>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</si>
  <si>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</si>
  <si>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</si>
  <si>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</si>
  <si>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</si>
  <si>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</si>
  <si>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Consultanţă/asistenţă juridică în scopul elaborării documentaţiei de atribuire şi/sau aplicării procedurilor de atribuire a contractelor de achiziţie publică</t>
  </si>
  <si>
    <t>2.4.5.</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</si>
  <si>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</si>
  <si>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</si>
  <si>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</si>
  <si>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</si>
  <si>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</si>
  <si>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</si>
  <si>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 xml:space="preserve">din care: C + M </t>
  </si>
  <si>
    <t>TOTAL CAPITOL 3</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</si>
  <si>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</si>
  <si>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</si>
  <si>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</si>
  <si>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</si>
  <si>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</si>
  <si>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</si>
  <si>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</si>
  <si>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</si>
  <si>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</si>
  <si>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</si>
  <si>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</si>
  <si>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</si>
  <si>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</si>
  <si>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</si>
  <si>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</si>
  <si>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</si>
  <si>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</si>
  <si>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</si>
  <si>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</si>
  <si>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</si>
  <si>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</si>
  <si>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</si>
  <si>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</si>
  <si>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</si>
  <si>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</si>
  <si>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</si>
  <si>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</si>
  <si>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</si>
  <si>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</si>
  <si>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</si>
  <si>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</si>
  <si>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</si>
  <si>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</si>
  <si>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</si>
  <si>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</si>
  <si>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</si>
  <si>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</si>
  <si>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</si>
  <si>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</si>
  <si>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</si>
  <si>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</si>
  <si>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</si>
  <si>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</si>
  <si>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</si>
  <si>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</si>
  <si>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</si>
  <si>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</si>
  <si>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</si>
  <si>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</si>
  <si>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</si>
  <si>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</si>
  <si>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</si>
  <si>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</si>
  <si>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</si>
  <si>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</si>
  <si>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</si>
  <si>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</si>
  <si>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</si>
  <si>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</si>
  <si>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</si>
  <si>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</si>
  <si>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</si>
  <si>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</si>
  <si>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</si>
  <si>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</si>
  <si>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</si>
  <si>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</si>
  <si>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</si>
  <si>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</si>
  <si>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</si>
  <si>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</si>
  <si>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</si>
  <si>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</si>
  <si>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</si>
  <si>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</si>
  <si>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</si>
  <si>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</si>
  <si>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</si>
  <si>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</si>
  <si>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</si>
  <si>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</si>
  <si>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</si>
  <si>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</si>
  <si>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</si>
  <si>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</si>
  <si>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</si>
  <si>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</si>
  <si>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</si>
  <si>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</si>
  <si>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</si>
  <si>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</si>
  <si>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</si>
  <si>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</si>
  <si>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</si>
  <si>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</si>
  <si>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</si>
  <si>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</si>
  <si>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</si>
  <si>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</si>
  <si>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</si>
  <si>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</si>
  <si>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</si>
  <si>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</si>
  <si>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</si>
  <si>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</si>
  <si>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</si>
  <si>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</si>
  <si>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</si>
  <si>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</si>
  <si>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</si>
  <si>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</si>
  <si>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</si>
  <si>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</si>
  <si>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</si>
  <si>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</si>
  <si>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</si>
  <si>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</si>
  <si>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</si>
  <si>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</si>
  <si>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</si>
  <si>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</si>
  <si>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</si>
  <si>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</si>
  <si>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</si>
  <si>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</si>
  <si>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</si>
  <si>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</si>
  <si>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</si>
  <si>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</si>
  <si>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</si>
  <si>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</si>
  <si>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</si>
  <si>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</si>
  <si>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</si>
  <si>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</si>
  <si>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</si>
  <si>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</si>
  <si>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</si>
  <si>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</si>
  <si>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</si>
  <si>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</si>
  <si>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</si>
  <si>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</si>
  <si>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</si>
  <si>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</si>
  <si>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</si>
  <si>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</si>
  <si>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</si>
  <si>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</si>
  <si>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</si>
  <si>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</si>
  <si>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</si>
  <si>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</si>
  <si>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</si>
  <si>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 xml:space="preserve">Obiectiv de politica 3- O europa mai conectata prin cresterea mobilitatii </t>
  </si>
  <si>
    <t>Denumire Prioritate 5: Accesibilitate si conectivitate la nivel regional</t>
  </si>
  <si>
    <t>Denumire Obiectiv specific 3.2. : Dezvoltarea și creșterea unei mobilități naționale, regionale și locale durabile, reziliente la schimbările climatice, inteligente și intermodale, inclusiv îmbunătățirea accesului la TEN-T și a mobilității transfrontaliere</t>
  </si>
  <si>
    <t>peste 1 an</t>
  </si>
  <si>
    <t>fată de salariați</t>
  </si>
  <si>
    <t>către furnizori, creditorii din operații comerciale</t>
  </si>
  <si>
    <t>In cazul parteneriatelor, solicitantul este parteneriatul dintre UAT1 + …, prin lider-ul de parteneriat</t>
  </si>
  <si>
    <t xml:space="preserve">Cheltuieli eligibile pentru prezentul apel de proiecte
</t>
  </si>
  <si>
    <t>Cap. 1 - Cheltuieli pentru obţinerea şi amenajarea terenului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</si>
  <si>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reintroducerea în circuitul agricol a suprafeţelor scoase temporar din uz;
d) lucrări/acţiuni pentru protecţia mediului.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</si>
  <si>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</si>
  <si>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</si>
  <si>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</si>
  <si>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</si>
  <si>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</si>
  <si>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</si>
  <si>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</si>
  <si>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</si>
  <si>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</si>
  <si>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</si>
  <si>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</si>
  <si>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</si>
  <si>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</si>
  <si>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</si>
  <si>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</si>
  <si>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</si>
  <si>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</si>
  <si>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</si>
  <si>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</si>
  <si>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</si>
  <si>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</si>
  <si>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</si>
  <si>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</si>
  <si>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</si>
  <si>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</si>
  <si>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</si>
  <si>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</si>
  <si>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</si>
  <si>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</si>
  <si>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</si>
  <si>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Instalarea de sisteme de managementul traficului, cu scopul asigurării eficientizării și siguranței în trafic.</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</si>
  <si>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</si>
  <si>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Cap.2 - Cheltuieli pentru proiectare şi asistenţă tehnică, include</t>
  </si>
  <si>
    <t>2.1. Studii, cuprinde cheltuielile pentru:                                                                                                                                                                                                                                                                    2.1.1. studii de teren: studii geotehnice, geologice, hidrologice, hidrogeotehnice, fotogrammetrice, topografice şi de stabilitate ale terenului pe care se amplasează obiectivul de investiţie;
2.1.2. raport privind impactul asupra mediului;
2.1.3. studii de specialitate necesare în funcţie de specificul investiţiei.</t>
  </si>
  <si>
    <t>2.2. Documentaţii-suport şi cheltuieli pentru obţinerea de avize, acorduri şi autorizaţii
a) obţinerea/prelungirea valabilităţii certificatului de urbanism;
b) obţinerea/prelungirea valabilităţii autorizaţiei de construire/desfiinţare;
c) obţinerea avizelor şi acordurilor pentru racorduri şi branşamente la reţele publice de alimentare cu energie electrică, telecomunicații;
d) întocmirea documentaţiei, obţinerea numărului cadastral provizoriu şi înregistrarea terenului în cartea funciară;
f) obţinerea actului administrativ al autorităţii competente pentru protecţia mediului;
g) alte avize, acorduri şi autorizaţii.</t>
  </si>
  <si>
    <t>2.2. Proiectare, cuprinde cheltuielile pentru:    
2.3.1. studiu de fezabilitate/documentaţie de avizare a lucrărilor de intervenţii şi deviz general;
2.3.2  documentaţiile tehnice necesare în vederea obţinerii avizelor/acordurilor/autorizaţiilor;
2.3.3verificarea tehnică de calitate a proiectului tehnic şi a detaliilor de execuţie;
2.3.3. proiect tehnic şi detalii de execuţie.</t>
  </si>
  <si>
    <t>2.5.  Asistenţă tehnică,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inclusiv verificări SSM;</t>
  </si>
  <si>
    <t>Cap. 3 -  Cheltuieli pentru investiţia de bază</t>
  </si>
  <si>
    <t>Cap. 4- Alte cheltuieli</t>
  </si>
  <si>
    <r>
      <t xml:space="preserve">4.1. Organizare de şantier
</t>
    </r>
    <r>
      <rPr>
        <b/>
        <sz val="9"/>
        <rFont val="Calibri"/>
        <family val="2"/>
        <scheme val="minor"/>
      </rPr>
      <t>4.1.1.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</si>
  <si>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r>
      <rPr>
        <b/>
        <sz val="9"/>
        <rFont val="Calibri"/>
        <family val="2"/>
        <scheme val="minor"/>
      </rPr>
      <t>4.1.2. Cheltuieli conexe organizării de şantier, cuprinde cheltuielile pentru:</t>
    </r>
    <r>
      <rPr>
        <sz val="9"/>
        <rFont val="Calibri"/>
        <family val="2"/>
        <scheme val="minor"/>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</si>
  <si>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2.4.  Consultanţă,  cuprinde cheltuieli efectuate pentru: 
    a) plata serviciilor de consultanţă la elaborarea cererii de finantare si a tuturor studiilor necesare intocmirii acesteia;
    b) plata serviciilor de consultanţă în domeniul managementului execuţiei investiţiei 
    c) serviciile de consultanţă/asistenţă juridică în scopul elaborării documentaţiei de atribuire şi/sau aplicării procedurilor de atribuire a contractelor de achiziţie publică, dacă este cazul
d) plata serviciilor de evaluare, efectuate de un expert ANEVAR, în vederea stabilirii valorii terenurilor achiziționate.</t>
  </si>
  <si>
    <t>4.2. Comisioane, cote, taxe, costul creditului, cuprinde, după caz:                                                                                                  Sunt eligibile, după caz:
Se cuprind: cota aferentă Inspectoratului de Stat în Construcţii pentru controlul calităţii lucrărilor de construcţii, cota pentru controlul statului în amenajarea teritoriului, urbanism şi pentru autorizarea lucrărilor de construcţii, cota aferentă Casei Sociale a Constructorilor, valoarea primelor de asigurare din sarcina autorităţii contractante, taxe pentru acorduri, avize şi autorizaţia de construire/ desfiinţare, taxele privind auditul de siguranță rutieră.</t>
  </si>
  <si>
    <t xml:space="preserve">3.2.  Dotări, se includ cheltuieli precum: Se cuprind cheltuielile pentru procurarea de bunuri care, conform legii, intră în categoria mijloacelor fixe, sunt  necesare implementarii proiectului şi respectă prevederile contractului de finanţare. Cuprinde  dotări destinate îmbunătățirii siguranței traficului
Nu sunt eligibile cheltuielile pentru procurarea de bunuri care, conform legii, intră în categoria obiectelor  de inventar.
</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</si>
  <si>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</si>
  <si>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</si>
  <si>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</si>
  <si>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</si>
  <si>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</si>
  <si>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</si>
  <si>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</si>
  <si>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</si>
  <si>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 xml:space="preserve">3.3. </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</si>
  <si>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</si>
  <si>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</si>
  <si>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</si>
  <si>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</si>
  <si>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</si>
  <si>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</si>
  <si>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</si>
  <si>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</si>
  <si>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</si>
  <si>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</si>
  <si>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Export SMIS</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</si>
  <si>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</si>
  <si>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</si>
  <si>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</si>
  <si>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</si>
  <si>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</si>
  <si>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</si>
  <si>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</si>
  <si>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</si>
  <si>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</si>
  <si>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</si>
  <si>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</si>
  <si>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</si>
  <si>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</si>
  <si>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</si>
  <si>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</si>
  <si>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</si>
  <si>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</si>
  <si>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</si>
  <si>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In această categorie pot fi incluse și alte cheltuieli aferente investițiilor impuse de schimbările climatice sau alte cauze excepționale,    cheltuieli pentru realizarea de perdele forestiere/aliniamente de arbori și parapeți pentru protecție,  consolidări de versanți, apărări de maluri.</t>
  </si>
  <si>
    <t xml:space="preserve">   Cheltuielile pentru  pentru asigurarea devierii utilităţilor publice, și nu pot acoperi cheltuieli de introducere sau modernizare a utilităților aflate în ampriza drumului.</t>
  </si>
  <si>
    <t>Sunt eligibile in limita maxima a 5000 lei, inclusiv TVA trimestrial (aferente activitatilor ce pot fi auditate in trimestrul respectiv)
In cazul in care, beneficiarii opteaza pentru incheierea unor contracte de audit, rapoartele de audit confirma ca cheltuielile cuprinse in cererile de rambursare au fost verificate si sunt:
•	sunt necesare pentru realizarea proiectului, 
•	sunt  prevăzute în contractul încheiat cu beneficiarul proiectului 
•	sunt în conformitate cu principiile unui management financiar sănătos, respectiv utilizarea eficientă a fondurilor, şi un raport optim cost/beneficiu (rezonabilitatea preturilor conform prevederilor OUG 66/2011);
•	sunt efectuate şi plătite de beneficiar sau partenerii săi; 
•	cheltuielile au fost plătite pe parcursul perioadei de eligibile
•	sunt înregistrate în contabilitatea beneficiarului/ partenerului având la bază documente justificative, să fie identificabile şi verificabile, să fie dovedite prin documente originale. Documentele originale trebuie să aibă înscris codul proiectului şi menţiunea «Proiect finanţat din POR». Beneficiarul va aplica menţiunea «Conform cu originalul» pe copiile documentelor suport/justificative ce însoţesc cererea de rambursare.
•	Pentru operațiunile specifice proiectului este se utilizează conturi analitice distincte. La constituirea analiticului se va utiliza, pe lângă simbolurile obligatorii conform Normelor privind organizarea contabilitatii în functie de tipul beneficiarului , si codul SMIS al proiectului 
•	cheltuielile decontate sunt in conformitate cu propunerile tehnice si financiare ofertate (se verifica preturile unitare si cantitatile decontate)
•	beneficiarii vor derula fondurile aferente pre-finanţării proiectelor prin conturi separate deschise special pentru proiect.
•	beneficiarii care efectuează plăţi în valută în cadrul proiectului solicită la rambursare contravaloarea în lei a acestora la cursul Băncii Naţionale a României din data întocmirii documentelor de plată în valută;
	Atunci când același beneficiar desfășoară mai multe proiecte în același timp sau un proiect primește finanțare sub diferite forme de sprijin sau din diferite fonduri, auditorii verifica potențiala dublă finanțare a unei cheltuieli.</t>
  </si>
  <si>
    <t xml:space="preserve">5. Cheltuieli pentru informare şi publicitate 
</t>
  </si>
  <si>
    <t xml:space="preserve">Cheltuieli cu activitățile obligatorii de informare și publicitate aferente proiectului  sunt eligibile în conformitate cu prevederile contractului de finanţare, în limita a 4000 lei/km de drum, inclusiv TVA.
în cadrul acestui apel cheltuielile obligatorii cu informarea și publicitatea sunt următoarele: 
- anunț de începere / finalizare a proiectului
- panouri temporare 
- placă permanentă
- autocolante. </t>
  </si>
  <si>
    <t xml:space="preserve">4.3. Cheltuieli diverse şi neprevăzute                                                                                                                                                         
</t>
  </si>
  <si>
    <t>Se consideră eligibile dacă sunt detaliate corespunzător prin documente justificative şi doar în limita a 10% din valoarea eligibilă a cheltuielilor eligibile cuprinse la subcapitolul  1.2, 1.3 si capitolul 3.
Cheltuielile diverse şi neprevăzute vor fi folosite în conformitate cu legislaţia în domeniul achiziţiilor publice ce face referire la modificările contractuale apărute în timpul execuţiei</t>
  </si>
  <si>
    <t>Decontarea cheltuielilor aferente 5.1.2 se realizează pe baza situațiilor de lucrări detaliate la nivel de articol de deviz</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</si>
  <si>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</si>
  <si>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</si>
  <si>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Cheltuieli pentru proiectare şi asistenţă tehnică  sunt eligibile cumulat, în limita a 10% din valoarea cheltuielilor eligibile finantate in cadrul capitlolul 3 „Cheltuieli pentru investitia de baza</t>
  </si>
  <si>
    <t xml:space="preserve">6. Cheltuielile cu activitatea de audit financiar extern
</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</si>
  <si>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</si>
  <si>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</si>
  <si>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</si>
  <si>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</si>
  <si>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</si>
  <si>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APELUL DE PROIECTE:  PR SV/1/5/3.2/2022</t>
  </si>
  <si>
    <t>•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t>
  </si>
  <si>
    <t>modernizarea/reabilitarea variantelor ocolitoare cu statut de drum judeţean, care fac parte dintr-un traseu al unui drum judeţean propus spre modernizare/reabilitare, ce asigură conectivitatea directă sau indirectă la reţeaua rutieră TEN-T.</t>
  </si>
  <si>
    <t xml:space="preserve">Modernizarea și reabilitarea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t>
  </si>
  <si>
    <t xml:space="preserve">•	Construirea/modernizarea/amplasarea de elemente pentru îmbunătățirea siguranței rutiere, în linie cu Strategia națională privind siguranța rutieră pentru perioada 2022—2030, aprobată prin Hotărârea Guvernului nr. 682/2022, </t>
  </si>
  <si>
    <t>•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t>
  </si>
  <si>
    <r>
      <t xml:space="preserve">·        </t>
    </r>
    <r>
      <rPr>
        <b/>
        <sz val="8"/>
        <rFont val="Times New Roman"/>
        <family val="1"/>
      </rPr>
      <t>Construirea/modernizarea de stații și alveole</t>
    </r>
    <r>
      <rPr>
        <sz val="8"/>
        <rFont val="Times New Roman"/>
        <family val="1"/>
      </rPr>
      <t>,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t>
    </r>
  </si>
  <si>
    <t>Alte active necorporale</t>
  </si>
  <si>
    <t>3.1. Construcţii şi instalaţii, se includ cheltuieli precum lucrari de: 
 modernizare și reabilitare 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lucrari de modernizare/reabilitare a variantelor ocolitoare cu statut de drum judeţean, care fac parte dintr-un traseu al unui drum judeţean propus spre modernizare/reabilitare, ce asigură conectivitatea directă sau indirectă la reţeaua rutieră TEN-T; amenajarea de intersecţii la nivel (sensuri giratorii), semnalizare orizontală și verticală; suprasemnalizarea intersecțiilor; amplasare de parapete rutier de siguranţă; realizare acostamente; amplasare atenuatoare de impact; sporirea siguranței rutiere pe timp de noapte, prin semnalizarea sectoarelor de drum periculoase cu surse de lumină (de ex, alimentate din surse regenerabile); materiale retro-reflectorizante; dirijarea traficului rutier pe timp de noapte prin stâlpișori de dirijare, butoni luminoși; creșterea siguranţei rutiere prin iluminarea pe timp de noapte a sectoarelor periculoase în special în intersecţii și în zonele cu activitate pietonală; marcaje rezonatoare; măsuri de calmare a traficului rutier la intrarea în localități; limitatoare de viteză, camere video de supraveghere a traficului; benzi dedicate pentru vireje la stânga; separatoare de trafic etc; Construirea/modernizarea de stații și alveole,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t>
  </si>
  <si>
    <t xml:space="preserve">3.3.  Active necorporale, se includ cheltuieli precum: 
- Cuprinde cheltuielile cu achiziţionarea activelor necorporale: drepturi referitoare la  licenţe necesare funcționării echipamentelor sau dotărilor destinate îmbunătățirii siguranței traficului, sisteme de managementul traficului, cu scopul asigurării eficientizării și siguranței în trafic.     </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</si>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</sst>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0"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1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b/>
      <sz val="10"/>
      <color rgb="FFC00000"/>
      <name val="Calibri"/>
      <family val="2"/>
      <scheme val="minor"/>
    </font>
    <font>
      <sz val="10"/>
      <color rgb="FFC00000"/>
      <name val="Calibri"/>
      <family val="2"/>
      <scheme val="minor"/>
    </font>
  </fonts>
  <fills count="1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s>
  <borders count="7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27">
    <xf numFmtId="0" fontId="0" fillId="0" borderId="0" xfId="0"/>
    <xf numFmtId="0" fontId="13" fillId="0" borderId="0" xfId="0" applyFont="1" applyAlignment="1" applyProtection="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Fill="1" applyBorder="1" applyAlignment="1" applyProtection="1">
      <alignment horizontal="right" vertical="top"/>
    </xf>
    <xf numFmtId="0" fontId="13" fillId="0" borderId="0" xfId="0" applyFont="1" applyAlignment="1" applyProtection="1">
      <alignment vertical="top" wrapText="1"/>
    </xf>
    <xf numFmtId="4" fontId="14" fillId="0" borderId="3" xfId="0" applyNumberFormat="1" applyFont="1" applyFill="1" applyBorder="1" applyAlignment="1" applyProtection="1">
      <alignment horizontal="center" vertical="top"/>
    </xf>
    <xf numFmtId="0" fontId="0" fillId="0" borderId="0" xfId="0" applyFont="1" applyAlignment="1" applyProtection="1">
      <alignment vertical="top"/>
    </xf>
    <xf numFmtId="0" fontId="13" fillId="0" borderId="0" xfId="0" applyFont="1" applyFill="1" applyAlignment="1" applyProtection="1">
      <alignment vertical="top"/>
    </xf>
    <xf numFmtId="0" fontId="0" fillId="0" borderId="0" xfId="0" applyFont="1" applyFill="1" applyAlignment="1" applyProtection="1">
      <alignment vertical="top"/>
    </xf>
    <xf numFmtId="0" fontId="13" fillId="0" borderId="0" xfId="0" applyFont="1" applyFill="1" applyAlignment="1" applyProtection="1">
      <alignment horizontal="left" vertical="top"/>
    </xf>
    <xf numFmtId="4" fontId="14" fillId="0" borderId="0" xfId="0" applyNumberFormat="1" applyFont="1" applyFill="1" applyAlignment="1" applyProtection="1">
      <alignment horizontal="center" vertical="top"/>
    </xf>
    <xf numFmtId="4" fontId="13" fillId="0" borderId="0" xfId="0" applyNumberFormat="1" applyFont="1" applyFill="1" applyBorder="1" applyAlignment="1" applyProtection="1">
      <alignment horizontal="right" vertical="top"/>
    </xf>
    <xf numFmtId="4" fontId="14" fillId="0" borderId="3" xfId="0" applyNumberFormat="1" applyFont="1" applyFill="1" applyBorder="1" applyAlignment="1" applyProtection="1">
      <alignment horizontal="center" vertical="center"/>
    </xf>
    <xf numFmtId="0" fontId="12" fillId="0" borderId="0" xfId="0" applyFont="1" applyAlignment="1" applyProtection="1">
      <alignment horizontal="center" vertical="top"/>
    </xf>
    <xf numFmtId="0" fontId="12" fillId="0" borderId="0" xfId="0" applyFont="1" applyBorder="1" applyAlignment="1" applyProtection="1">
      <alignment horizontal="center" vertical="top"/>
    </xf>
    <xf numFmtId="0" fontId="5" fillId="0" borderId="0" xfId="0" applyFont="1" applyAlignment="1" applyProtection="1">
      <alignment horizontal="center" vertical="top"/>
    </xf>
    <xf numFmtId="3" fontId="14" fillId="0" borderId="3" xfId="0" applyNumberFormat="1" applyFont="1" applyFill="1" applyBorder="1" applyAlignment="1" applyProtection="1">
      <alignment horizontal="left" vertical="top"/>
    </xf>
    <xf numFmtId="3" fontId="16" fillId="0" borderId="0" xfId="0" applyNumberFormat="1" applyFont="1" applyFill="1" applyBorder="1" applyAlignment="1" applyProtection="1">
      <alignment horizontal="center" vertical="top"/>
    </xf>
    <xf numFmtId="3" fontId="6" fillId="0" borderId="0" xfId="0" applyNumberFormat="1" applyFont="1" applyFill="1" applyBorder="1" applyAlignment="1" applyProtection="1">
      <alignment horizontal="center" vertical="top"/>
    </xf>
    <xf numFmtId="3" fontId="13" fillId="0" borderId="3" xfId="0" applyNumberFormat="1" applyFont="1" applyFill="1" applyBorder="1" applyAlignment="1" applyProtection="1">
      <alignment horizontal="left" vertical="top" wrapText="1"/>
    </xf>
    <xf numFmtId="4" fontId="16" fillId="0" borderId="3" xfId="0" applyNumberFormat="1" applyFont="1" applyFill="1" applyBorder="1" applyAlignment="1" applyProtection="1">
      <alignment horizontal="right" vertical="top"/>
    </xf>
    <xf numFmtId="3" fontId="12" fillId="0" borderId="0" xfId="0" applyNumberFormat="1" applyFont="1" applyFill="1" applyBorder="1" applyAlignment="1" applyProtection="1">
      <alignment horizontal="center" vertical="top"/>
    </xf>
    <xf numFmtId="3" fontId="5" fillId="0" borderId="0" xfId="0" applyNumberFormat="1" applyFont="1" applyFill="1" applyBorder="1" applyAlignment="1" applyProtection="1">
      <alignment horizontal="center" vertical="top"/>
    </xf>
    <xf numFmtId="3" fontId="14" fillId="0" borderId="3" xfId="0" applyNumberFormat="1" applyFont="1" applyFill="1" applyBorder="1" applyAlignment="1" applyProtection="1">
      <alignment horizontal="right" vertical="top" wrapText="1"/>
    </xf>
    <xf numFmtId="4" fontId="14" fillId="0" borderId="3" xfId="0" applyNumberFormat="1" applyFont="1" applyFill="1" applyBorder="1" applyAlignment="1" applyProtection="1">
      <alignment horizontal="right" vertical="top"/>
    </xf>
    <xf numFmtId="0" fontId="16" fillId="0" borderId="3" xfId="0" applyFont="1" applyFill="1" applyBorder="1" applyAlignment="1" applyProtection="1">
      <alignment horizontal="right" vertical="top" wrapText="1"/>
    </xf>
    <xf numFmtId="3" fontId="10" fillId="0" borderId="0" xfId="0" applyNumberFormat="1" applyFont="1" applyFill="1" applyBorder="1" applyAlignment="1" applyProtection="1">
      <alignment horizontal="center" vertical="top"/>
    </xf>
    <xf numFmtId="0" fontId="12" fillId="0" borderId="0" xfId="0" applyFont="1" applyFill="1" applyBorder="1" applyAlignment="1" applyProtection="1">
      <alignment horizontal="left" vertical="top"/>
    </xf>
    <xf numFmtId="0" fontId="12" fillId="0" borderId="0" xfId="0" applyFont="1" applyFill="1" applyBorder="1" applyAlignment="1" applyProtection="1">
      <alignment vertical="top" wrapText="1"/>
    </xf>
    <xf numFmtId="4" fontId="14" fillId="0" borderId="0" xfId="0" applyNumberFormat="1" applyFont="1" applyFill="1" applyBorder="1" applyAlignment="1" applyProtection="1">
      <alignment horizontal="right" vertical="top"/>
    </xf>
    <xf numFmtId="4" fontId="14" fillId="0" borderId="0" xfId="0" applyNumberFormat="1" applyFont="1" applyFill="1" applyBorder="1" applyAlignment="1" applyProtection="1">
      <alignment horizontal="center" vertical="top"/>
    </xf>
    <xf numFmtId="3" fontId="7" fillId="0" borderId="0" xfId="0" applyNumberFormat="1" applyFont="1" applyFill="1" applyBorder="1" applyAlignment="1" applyProtection="1">
      <alignment horizontal="center" vertical="top"/>
    </xf>
    <xf numFmtId="0" fontId="16" fillId="0" borderId="0" xfId="0" applyFont="1" applyFill="1" applyBorder="1" applyAlignment="1" applyProtection="1">
      <alignment vertical="top" wrapText="1"/>
    </xf>
    <xf numFmtId="4" fontId="14" fillId="0" borderId="3" xfId="0" applyNumberFormat="1" applyFont="1" applyFill="1" applyBorder="1" applyAlignment="1" applyProtection="1">
      <alignment horizontal="center" vertical="center"/>
    </xf>
    <xf numFmtId="0" fontId="3" fillId="0" borderId="0" xfId="0" applyFont="1" applyFill="1" applyAlignment="1" applyProtection="1">
      <alignment vertical="top"/>
    </xf>
    <xf numFmtId="0" fontId="7" fillId="0" borderId="0" xfId="0" applyFont="1" applyAlignment="1" applyProtection="1">
      <alignment horizontal="center" vertical="top"/>
    </xf>
    <xf numFmtId="4" fontId="16" fillId="0" borderId="3" xfId="0" applyNumberFormat="1" applyFont="1" applyBorder="1" applyAlignment="1" applyProtection="1">
      <alignment horizontal="right" vertical="top"/>
    </xf>
    <xf numFmtId="0" fontId="16" fillId="0" borderId="0" xfId="0" applyFont="1" applyAlignment="1" applyProtection="1">
      <alignment horizontal="center" vertical="top"/>
    </xf>
    <xf numFmtId="0" fontId="16" fillId="0" borderId="0" xfId="0" applyFont="1" applyBorder="1" applyAlignment="1" applyProtection="1">
      <alignment horizontal="center" vertical="top"/>
    </xf>
    <xf numFmtId="0" fontId="4" fillId="0" borderId="0" xfId="0" applyFont="1" applyAlignment="1" applyProtection="1">
      <alignment horizontal="center" vertical="top"/>
    </xf>
    <xf numFmtId="0" fontId="16" fillId="0" borderId="0" xfId="0" applyFont="1" applyAlignment="1" applyProtection="1">
      <alignment horizontal="left" vertical="top"/>
    </xf>
    <xf numFmtId="0" fontId="16" fillId="0" borderId="0" xfId="0" applyFont="1" applyAlignment="1" applyProtection="1">
      <alignment horizontal="right" vertical="top" wrapText="1"/>
    </xf>
    <xf numFmtId="0" fontId="6" fillId="0" borderId="0" xfId="0" applyFont="1" applyAlignment="1" applyProtection="1">
      <alignment horizontal="center" vertical="top"/>
    </xf>
    <xf numFmtId="0" fontId="14" fillId="0" borderId="0" xfId="0" applyFont="1" applyFill="1" applyBorder="1" applyAlignment="1" applyProtection="1">
      <alignment horizontal="left" vertical="top" wrapText="1"/>
    </xf>
    <xf numFmtId="0" fontId="12" fillId="0" borderId="0" xfId="0" applyFont="1" applyAlignment="1" applyProtection="1">
      <alignment horizontal="left" vertical="top"/>
    </xf>
    <xf numFmtId="4" fontId="16" fillId="0" borderId="3" xfId="0" applyNumberFormat="1" applyFont="1" applyFill="1" applyBorder="1" applyAlignment="1" applyProtection="1">
      <alignment horizontal="center" vertical="top"/>
    </xf>
    <xf numFmtId="0" fontId="5" fillId="0" borderId="0" xfId="0" applyFont="1" applyBorder="1" applyAlignment="1" applyProtection="1">
      <alignment horizontal="center" vertical="top"/>
    </xf>
    <xf numFmtId="4" fontId="13" fillId="0" borderId="3" xfId="0" applyNumberFormat="1" applyFont="1" applyFill="1" applyBorder="1" applyAlignment="1" applyProtection="1">
      <alignment horizontal="center" vertical="top"/>
    </xf>
    <xf numFmtId="0" fontId="6" fillId="0" borderId="0" xfId="0" applyFont="1" applyBorder="1" applyAlignment="1" applyProtection="1">
      <alignment horizontal="center" vertical="top"/>
    </xf>
    <xf numFmtId="0" fontId="13" fillId="0" borderId="0" xfId="0" applyFont="1" applyFill="1" applyBorder="1" applyAlignment="1" applyProtection="1">
      <alignment horizontal="left" vertical="top" wrapText="1"/>
    </xf>
    <xf numFmtId="0" fontId="13" fillId="0" borderId="0" xfId="0" applyFont="1" applyAlignment="1" applyProtection="1">
      <alignment horizontal="left" vertical="top"/>
    </xf>
    <xf numFmtId="4" fontId="14" fillId="0" borderId="0" xfId="0" applyNumberFormat="1" applyFont="1" applyBorder="1" applyAlignment="1" applyProtection="1">
      <alignment horizontal="right" vertical="top"/>
    </xf>
    <xf numFmtId="4" fontId="14" fillId="0" borderId="0" xfId="0" applyNumberFormat="1" applyFont="1" applyBorder="1" applyAlignment="1" applyProtection="1">
      <alignment horizontal="center" vertical="top"/>
    </xf>
    <xf numFmtId="4" fontId="13" fillId="0" borderId="0" xfId="0" applyNumberFormat="1" applyFont="1" applyBorder="1" applyAlignment="1" applyProtection="1">
      <alignment horizontal="right" vertical="top"/>
    </xf>
    <xf numFmtId="4" fontId="13" fillId="0" borderId="0" xfId="0" applyNumberFormat="1" applyFont="1" applyFill="1" applyBorder="1" applyAlignment="1" applyProtection="1">
      <alignment horizontal="center" vertical="top"/>
    </xf>
    <xf numFmtId="4" fontId="19" fillId="0" borderId="3" xfId="0" applyNumberFormat="1" applyFont="1" applyBorder="1" applyAlignment="1" applyProtection="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6"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5" fillId="8" borderId="49" xfId="0" applyFont="1" applyFill="1" applyBorder="1" applyAlignment="1">
      <alignment horizontal="center" vertical="top" wrapText="1"/>
    </xf>
    <xf numFmtId="0" fontId="25" fillId="8" borderId="51" xfId="0" applyFont="1" applyFill="1" applyBorder="1" applyAlignment="1">
      <alignment horizontal="center" vertical="top" wrapText="1"/>
    </xf>
    <xf numFmtId="0" fontId="23" fillId="8" borderId="52" xfId="0" applyFont="1" applyFill="1" applyBorder="1" applyAlignment="1">
      <alignment horizontal="center" vertical="top" wrapText="1"/>
    </xf>
    <xf numFmtId="0" fontId="23" fillId="8" borderId="53" xfId="0" applyFont="1" applyFill="1" applyBorder="1" applyAlignment="1">
      <alignment horizontal="center" vertical="top" wrapText="1"/>
    </xf>
    <xf numFmtId="0" fontId="25" fillId="8" borderId="53" xfId="0" applyFont="1" applyFill="1" applyBorder="1" applyAlignment="1">
      <alignment horizontal="center" vertical="top" wrapText="1"/>
    </xf>
    <xf numFmtId="0" fontId="25" fillId="8" borderId="10"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5" xfId="0" applyNumberFormat="1" applyFont="1" applyFill="1" applyBorder="1" applyAlignment="1">
      <alignment horizontal="center" vertical="top" wrapText="1"/>
    </xf>
    <xf numFmtId="10" fontId="23" fillId="8" borderId="56"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4" xfId="6" applyNumberFormat="1" applyFont="1" applyFill="1" applyBorder="1"/>
    <xf numFmtId="0" fontId="27" fillId="0" borderId="0" xfId="0" applyFont="1"/>
    <xf numFmtId="0" fontId="29" fillId="0" borderId="3" xfId="1" applyFont="1" applyFill="1" applyBorder="1" applyAlignment="1" applyProtection="1">
      <alignment vertical="top" wrapText="1"/>
    </xf>
    <xf numFmtId="0" fontId="29" fillId="0" borderId="3" xfId="1" applyFont="1" applyFill="1" applyBorder="1" applyAlignment="1" applyProtection="1">
      <alignment horizontal="center" vertical="top" wrapText="1"/>
    </xf>
    <xf numFmtId="0" fontId="30" fillId="0" borderId="3" xfId="1" applyFont="1" applyFill="1" applyBorder="1" applyAlignment="1" applyProtection="1">
      <alignment vertical="top" wrapText="1"/>
    </xf>
    <xf numFmtId="4" fontId="29" fillId="0" borderId="3" xfId="1" applyNumberFormat="1" applyFont="1" applyFill="1" applyBorder="1" applyAlignment="1" applyProtection="1">
      <alignment horizontal="right" vertical="top"/>
    </xf>
    <xf numFmtId="4" fontId="30" fillId="0" borderId="3" xfId="1" applyNumberFormat="1" applyFont="1" applyFill="1" applyBorder="1" applyAlignment="1" applyProtection="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pplyProtection="1">
      <alignment vertical="top" wrapText="1"/>
    </xf>
    <xf numFmtId="0" fontId="30" fillId="0" borderId="0" xfId="1" applyFont="1" applyAlignment="1" applyProtection="1">
      <alignment vertical="top"/>
    </xf>
    <xf numFmtId="0" fontId="29" fillId="0" borderId="0" xfId="1" applyFont="1" applyFill="1" applyAlignment="1" applyProtection="1">
      <alignment vertical="top"/>
    </xf>
    <xf numFmtId="0" fontId="29" fillId="0" borderId="0" xfId="1" applyFont="1" applyFill="1" applyAlignment="1" applyProtection="1">
      <alignment horizontal="left" vertical="top" wrapText="1"/>
    </xf>
    <xf numFmtId="0" fontId="29" fillId="0" borderId="0" xfId="1" applyFont="1" applyFill="1" applyAlignment="1" applyProtection="1">
      <alignment horizontal="right" vertical="top"/>
    </xf>
    <xf numFmtId="49" fontId="28" fillId="0" borderId="3" xfId="1" applyNumberFormat="1" applyFont="1" applyFill="1" applyBorder="1" applyAlignment="1" applyProtection="1">
      <alignment vertical="top"/>
    </xf>
    <xf numFmtId="0" fontId="21" fillId="3" borderId="3" xfId="1" applyFont="1" applyFill="1" applyBorder="1" applyAlignment="1" applyProtection="1">
      <alignment vertical="top" wrapText="1"/>
    </xf>
    <xf numFmtId="4" fontId="21" fillId="3" borderId="3" xfId="1" applyNumberFormat="1" applyFont="1" applyFill="1" applyBorder="1" applyAlignment="1" applyProtection="1">
      <alignment horizontal="right" vertical="top"/>
    </xf>
    <xf numFmtId="49" fontId="21" fillId="0" borderId="3" xfId="1" applyNumberFormat="1" applyFont="1" applyFill="1" applyBorder="1" applyAlignment="1" applyProtection="1">
      <alignment vertical="top"/>
    </xf>
    <xf numFmtId="0" fontId="28" fillId="3" borderId="3" xfId="1" applyFont="1" applyFill="1" applyBorder="1" applyAlignment="1" applyProtection="1">
      <alignment horizontal="right" vertical="top" wrapText="1"/>
    </xf>
    <xf numFmtId="4" fontId="28" fillId="3" borderId="3" xfId="1" applyNumberFormat="1" applyFont="1" applyFill="1" applyBorder="1" applyAlignment="1" applyProtection="1">
      <alignment horizontal="right" vertical="top"/>
    </xf>
    <xf numFmtId="0" fontId="29" fillId="0" borderId="0" xfId="1" applyFont="1" applyAlignment="1" applyProtection="1">
      <alignment vertical="top"/>
    </xf>
    <xf numFmtId="49" fontId="28" fillId="3" borderId="3" xfId="1" applyNumberFormat="1" applyFont="1" applyFill="1" applyBorder="1" applyAlignment="1" applyProtection="1">
      <alignment vertical="top"/>
    </xf>
    <xf numFmtId="0" fontId="30" fillId="3" borderId="0" xfId="1" applyFont="1" applyFill="1" applyAlignment="1" applyProtection="1">
      <alignment vertical="top"/>
    </xf>
    <xf numFmtId="0" fontId="21" fillId="0" borderId="0" xfId="0" applyFont="1" applyAlignment="1" applyProtection="1">
      <alignment vertical="top"/>
    </xf>
    <xf numFmtId="0" fontId="30" fillId="0" borderId="0" xfId="1" applyFont="1" applyFill="1" applyAlignment="1" applyProtection="1">
      <alignment vertical="top" wrapText="1"/>
    </xf>
    <xf numFmtId="4" fontId="30" fillId="0" borderId="0" xfId="1" applyNumberFormat="1" applyFont="1" applyFill="1" applyAlignment="1" applyProtection="1">
      <alignment horizontal="right" vertical="top"/>
    </xf>
    <xf numFmtId="49" fontId="30" fillId="0" borderId="0" xfId="1" applyNumberFormat="1" applyFont="1" applyFill="1" applyAlignment="1" applyProtection="1">
      <alignment vertical="top"/>
    </xf>
    <xf numFmtId="0" fontId="29" fillId="0" borderId="0" xfId="1" applyFont="1" applyFill="1" applyAlignment="1" applyProtection="1">
      <alignment vertical="top" wrapText="1"/>
    </xf>
    <xf numFmtId="3" fontId="14" fillId="0" borderId="3" xfId="0" applyNumberFormat="1" applyFont="1" applyFill="1" applyBorder="1" applyAlignment="1" applyProtection="1">
      <alignment horizontal="right" vertical="top"/>
    </xf>
    <xf numFmtId="49" fontId="21" fillId="8" borderId="3" xfId="1" applyNumberFormat="1" applyFont="1" applyFill="1" applyBorder="1" applyAlignment="1" applyProtection="1">
      <alignment vertical="top"/>
    </xf>
    <xf numFmtId="0" fontId="28" fillId="8" borderId="3" xfId="1" applyFont="1" applyFill="1" applyBorder="1" applyAlignment="1" applyProtection="1">
      <alignment horizontal="right" vertical="top" wrapText="1"/>
    </xf>
    <xf numFmtId="4" fontId="28" fillId="8" borderId="3" xfId="1" applyNumberFormat="1" applyFont="1" applyFill="1" applyBorder="1" applyAlignment="1" applyProtection="1">
      <alignment horizontal="right" vertical="top"/>
    </xf>
    <xf numFmtId="0" fontId="21" fillId="8" borderId="3" xfId="1" applyFont="1" applyFill="1" applyBorder="1" applyAlignment="1" applyProtection="1">
      <alignment vertical="top"/>
    </xf>
    <xf numFmtId="49" fontId="21" fillId="5" borderId="3" xfId="1" applyNumberFormat="1" applyFont="1" applyFill="1" applyBorder="1" applyAlignment="1" applyProtection="1">
      <alignment vertical="top"/>
    </xf>
    <xf numFmtId="0" fontId="28" fillId="5" borderId="3" xfId="1" applyFont="1" applyFill="1" applyBorder="1" applyAlignment="1" applyProtection="1">
      <alignment horizontal="right" vertical="top" wrapText="1"/>
    </xf>
    <xf numFmtId="4" fontId="28" fillId="5" borderId="3" xfId="1" applyNumberFormat="1" applyFont="1" applyFill="1" applyBorder="1" applyAlignment="1" applyProtection="1">
      <alignment horizontal="right" vertical="top"/>
    </xf>
    <xf numFmtId="4" fontId="14" fillId="0" borderId="3" xfId="0" applyNumberFormat="1" applyFont="1" applyFill="1" applyBorder="1" applyAlignment="1" applyProtection="1">
      <alignment horizontal="center" vertical="center"/>
    </xf>
    <xf numFmtId="0" fontId="24" fillId="0" borderId="0" xfId="0" applyFont="1" applyAlignme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applyAlignment="1"/>
    <xf numFmtId="4" fontId="34" fillId="0" borderId="0" xfId="0" applyNumberFormat="1" applyFont="1"/>
    <xf numFmtId="0" fontId="30" fillId="0" borderId="3" xfId="1" applyFont="1" applyBorder="1" applyAlignment="1" applyProtection="1">
      <alignment vertical="top"/>
    </xf>
    <xf numFmtId="0" fontId="30" fillId="0" borderId="3" xfId="1" applyFont="1" applyBorder="1" applyAlignment="1" applyProtection="1">
      <alignment horizontal="center" vertical="top"/>
    </xf>
    <xf numFmtId="0" fontId="33" fillId="0" borderId="0" xfId="0" applyFont="1"/>
    <xf numFmtId="0" fontId="32" fillId="9" borderId="57" xfId="0" applyFont="1" applyFill="1" applyBorder="1" applyAlignment="1">
      <alignment horizontal="left" wrapText="1"/>
    </xf>
    <xf numFmtId="0" fontId="33" fillId="0" borderId="57" xfId="0" applyFont="1" applyBorder="1" applyAlignment="1">
      <alignment horizontal="left" wrapText="1" indent="1"/>
    </xf>
    <xf numFmtId="0" fontId="32" fillId="0" borderId="57" xfId="0" applyFont="1" applyBorder="1" applyAlignment="1">
      <alignment horizontal="right"/>
    </xf>
    <xf numFmtId="0" fontId="27" fillId="0" borderId="61" xfId="0" applyFont="1" applyBorder="1" applyAlignment="1">
      <alignment wrapText="1"/>
    </xf>
    <xf numFmtId="4" fontId="26" fillId="3" borderId="8" xfId="6" applyNumberFormat="1" applyFont="1" applyFill="1" applyBorder="1"/>
    <xf numFmtId="4" fontId="26" fillId="3" borderId="3" xfId="6" applyNumberFormat="1" applyFont="1" applyFill="1" applyBorder="1"/>
    <xf numFmtId="0" fontId="27" fillId="0" borderId="60" xfId="0" quotePrefix="1" applyFont="1" applyBorder="1" applyAlignment="1">
      <alignment horizontal="center" vertical="center"/>
    </xf>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Fill="1" applyBorder="1" applyAlignment="1" applyProtection="1">
      <alignment vertical="top"/>
    </xf>
    <xf numFmtId="0" fontId="29" fillId="0" borderId="3" xfId="1" applyFont="1" applyBorder="1" applyAlignment="1" applyProtection="1">
      <alignment horizontal="center" vertical="top"/>
    </xf>
    <xf numFmtId="0" fontId="30" fillId="3" borderId="3" xfId="1" applyFont="1" applyFill="1" applyBorder="1" applyAlignment="1" applyProtection="1">
      <alignment horizontal="center" vertical="top"/>
    </xf>
    <xf numFmtId="0" fontId="30" fillId="0" borderId="3" xfId="1" applyFont="1" applyBorder="1" applyAlignment="1" applyProtection="1">
      <alignment horizontal="center" vertical="top"/>
      <protection hidden="1"/>
    </xf>
    <xf numFmtId="0" fontId="21" fillId="0" borderId="3" xfId="1" applyFont="1" applyBorder="1" applyAlignment="1" applyProtection="1">
      <alignment horizontal="center" vertical="top"/>
      <protection hidden="1"/>
    </xf>
    <xf numFmtId="0" fontId="29" fillId="0" borderId="3" xfId="1" applyFont="1" applyBorder="1" applyAlignment="1" applyProtection="1">
      <alignment horizontal="center" vertical="top"/>
      <protection hidden="1"/>
    </xf>
    <xf numFmtId="0" fontId="28" fillId="0" borderId="3" xfId="1" applyFont="1" applyBorder="1" applyAlignment="1" applyProtection="1">
      <alignment horizontal="center" vertical="top"/>
      <protection hidden="1"/>
    </xf>
    <xf numFmtId="3" fontId="36" fillId="0" borderId="3" xfId="0" applyNumberFormat="1" applyFont="1" applyFill="1" applyBorder="1" applyAlignment="1" applyProtection="1">
      <alignment horizontal="right" vertical="top"/>
    </xf>
    <xf numFmtId="4" fontId="30" fillId="0" borderId="0" xfId="1" applyNumberFormat="1" applyFont="1" applyAlignment="1" applyProtection="1">
      <alignment vertical="top"/>
    </xf>
    <xf numFmtId="0" fontId="0" fillId="0" borderId="0" xfId="0" applyFont="1"/>
    <xf numFmtId="0" fontId="39" fillId="0" borderId="13" xfId="0" applyFont="1" applyBorder="1" applyAlignment="1">
      <alignment horizontal="center" vertical="center" wrapText="1"/>
    </xf>
    <xf numFmtId="0" fontId="39" fillId="0" borderId="13" xfId="0" applyFont="1" applyBorder="1" applyAlignment="1">
      <alignment horizontal="center" vertical="center"/>
    </xf>
    <xf numFmtId="0" fontId="39" fillId="0" borderId="14"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17" xfId="0" applyFont="1" applyBorder="1" applyAlignment="1">
      <alignment horizontal="center" vertical="center"/>
    </xf>
    <xf numFmtId="0" fontId="39" fillId="0" borderId="18"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9" xfId="0" applyFont="1" applyBorder="1" applyAlignment="1">
      <alignment horizontal="center" vertical="center" wrapText="1"/>
    </xf>
    <xf numFmtId="0" fontId="0" fillId="0" borderId="19" xfId="0" quotePrefix="1" applyFont="1" applyBorder="1" applyAlignment="1">
      <alignment horizontal="center" vertical="center"/>
    </xf>
    <xf numFmtId="0" fontId="0" fillId="0" borderId="3" xfId="0" applyFont="1" applyBorder="1" applyAlignment="1">
      <alignment horizontal="center"/>
    </xf>
    <xf numFmtId="0" fontId="0" fillId="0" borderId="23" xfId="0" quotePrefix="1" applyFont="1" applyBorder="1" applyAlignment="1">
      <alignment horizontal="center" vertical="center"/>
    </xf>
    <xf numFmtId="4" fontId="0" fillId="10" borderId="3" xfId="0" applyNumberFormat="1" applyFont="1" applyFill="1" applyBorder="1" applyProtection="1">
      <protection locked="0"/>
    </xf>
    <xf numFmtId="4" fontId="0" fillId="0" borderId="3" xfId="0" applyNumberFormat="1" applyFont="1" applyBorder="1" applyProtection="1"/>
    <xf numFmtId="4" fontId="0" fillId="0" borderId="28" xfId="0" applyNumberFormat="1" applyFont="1" applyBorder="1"/>
    <xf numFmtId="0" fontId="0" fillId="0" borderId="27" xfId="0" applyFont="1" applyBorder="1" applyAlignment="1">
      <alignment wrapText="1"/>
    </xf>
    <xf numFmtId="4" fontId="39" fillId="0" borderId="16" xfId="0" applyNumberFormat="1" applyFont="1" applyBorder="1"/>
    <xf numFmtId="4" fontId="39" fillId="0" borderId="31" xfId="0" applyNumberFormat="1" applyFont="1" applyBorder="1"/>
    <xf numFmtId="4" fontId="0" fillId="0" borderId="0" xfId="0" applyNumberFormat="1" applyFont="1"/>
    <xf numFmtId="0" fontId="0" fillId="0" borderId="32" xfId="0" quotePrefix="1" applyFont="1" applyBorder="1" applyAlignment="1">
      <alignment horizontal="center" vertical="center"/>
    </xf>
    <xf numFmtId="4" fontId="39" fillId="0" borderId="17" xfId="0" applyNumberFormat="1" applyFont="1" applyBorder="1"/>
    <xf numFmtId="4" fontId="39" fillId="0" borderId="18" xfId="0" applyNumberFormat="1" applyFont="1" applyBorder="1"/>
    <xf numFmtId="0" fontId="0" fillId="0" borderId="3" xfId="0" applyFont="1" applyBorder="1"/>
    <xf numFmtId="4" fontId="39" fillId="0" borderId="3" xfId="0" applyNumberFormat="1" applyFont="1" applyBorder="1"/>
    <xf numFmtId="4" fontId="39" fillId="0" borderId="33" xfId="0" applyNumberFormat="1" applyFont="1" applyBorder="1"/>
    <xf numFmtId="4" fontId="0" fillId="3" borderId="3" xfId="0" applyNumberFormat="1" applyFont="1" applyFill="1" applyBorder="1" applyProtection="1"/>
    <xf numFmtId="0" fontId="0" fillId="0" borderId="36" xfId="0" quotePrefix="1" applyFont="1" applyBorder="1" applyAlignment="1">
      <alignment horizontal="center" vertical="center"/>
    </xf>
    <xf numFmtId="4" fontId="39" fillId="0" borderId="37" xfId="0" applyNumberFormat="1" applyFont="1" applyBorder="1"/>
    <xf numFmtId="4" fontId="39" fillId="0" borderId="38" xfId="0" applyNumberFormat="1" applyFont="1" applyBorder="1"/>
    <xf numFmtId="4" fontId="0" fillId="0" borderId="3" xfId="0" applyNumberFormat="1" applyFont="1" applyBorder="1"/>
    <xf numFmtId="0" fontId="0" fillId="0" borderId="3" xfId="0" applyFont="1" applyBorder="1" applyAlignment="1">
      <alignment wrapText="1"/>
    </xf>
    <xf numFmtId="0" fontId="0" fillId="0" borderId="24" xfId="0" applyFont="1" applyBorder="1" applyAlignment="1">
      <alignment wrapText="1"/>
    </xf>
    <xf numFmtId="0" fontId="0" fillId="0" borderId="37" xfId="0" applyFont="1" applyBorder="1" applyAlignment="1">
      <alignment wrapText="1"/>
    </xf>
    <xf numFmtId="0" fontId="0" fillId="0" borderId="65" xfId="0" quotePrefix="1" applyFont="1" applyBorder="1" applyAlignment="1">
      <alignment horizontal="center" vertical="center"/>
    </xf>
    <xf numFmtId="0" fontId="0" fillId="0" borderId="7" xfId="0" applyFont="1" applyBorder="1" applyAlignment="1">
      <alignment wrapText="1"/>
    </xf>
    <xf numFmtId="0" fontId="0" fillId="0" borderId="9" xfId="0" applyFont="1" applyBorder="1" applyAlignment="1">
      <alignment wrapText="1"/>
    </xf>
    <xf numFmtId="4" fontId="0" fillId="0" borderId="62" xfId="0" applyNumberFormat="1" applyFont="1" applyBorder="1"/>
    <xf numFmtId="0" fontId="0" fillId="0" borderId="0" xfId="0" applyFont="1" applyAlignment="1">
      <alignment wrapText="1"/>
    </xf>
    <xf numFmtId="4" fontId="39" fillId="0" borderId="40" xfId="0" applyNumberFormat="1" applyFont="1" applyBorder="1"/>
    <xf numFmtId="0" fontId="0" fillId="0" borderId="0" xfId="0" applyFont="1" applyAlignment="1">
      <alignment horizontal="center" vertical="center"/>
    </xf>
    <xf numFmtId="4" fontId="0" fillId="3" borderId="0" xfId="0" applyNumberFormat="1" applyFont="1" applyFill="1"/>
    <xf numFmtId="3" fontId="40" fillId="0" borderId="3" xfId="0" applyNumberFormat="1" applyFont="1" applyFill="1" applyBorder="1" applyAlignment="1" applyProtection="1">
      <alignment horizontal="left" vertical="top"/>
    </xf>
    <xf numFmtId="9" fontId="29" fillId="11" borderId="6" xfId="5" applyFont="1" applyFill="1" applyBorder="1" applyAlignment="1" applyProtection="1">
      <alignment vertical="top"/>
    </xf>
    <xf numFmtId="4" fontId="14" fillId="0" borderId="3" xfId="0" applyNumberFormat="1" applyFont="1" applyFill="1" applyBorder="1" applyAlignment="1" applyProtection="1">
      <alignment horizontal="center" vertical="center"/>
    </xf>
    <xf numFmtId="0" fontId="21" fillId="0" borderId="0" xfId="0" applyFont="1"/>
    <xf numFmtId="0" fontId="29" fillId="3" borderId="58"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Border="1" applyProtection="1">
      <protection locked="0"/>
    </xf>
    <xf numFmtId="0" fontId="30" fillId="3" borderId="0" xfId="0" applyFont="1" applyFill="1" applyBorder="1" applyAlignment="1" applyProtection="1">
      <alignment horizontal="center" vertical="center"/>
      <protection locked="0"/>
    </xf>
    <xf numFmtId="0" fontId="30" fillId="3" borderId="0" xfId="0" applyFont="1" applyFill="1" applyProtection="1">
      <protection locked="0"/>
    </xf>
    <xf numFmtId="0" fontId="21" fillId="0" borderId="0" xfId="0" applyFont="1" applyBorder="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6" xfId="0" applyNumberFormat="1" applyFont="1" applyBorder="1" applyAlignment="1">
      <alignment vertical="distributed"/>
    </xf>
    <xf numFmtId="3" fontId="28" fillId="0" borderId="66"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7" xfId="0" applyFont="1" applyBorder="1"/>
    <xf numFmtId="3" fontId="21" fillId="0" borderId="67"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Fill="1" applyBorder="1" applyAlignment="1" applyProtection="1">
      <alignment horizontal="left" vertical="top"/>
    </xf>
    <xf numFmtId="3" fontId="47" fillId="0" borderId="3" xfId="0" applyNumberFormat="1" applyFont="1" applyFill="1" applyBorder="1" applyAlignment="1" applyProtection="1">
      <alignment horizontal="left" vertical="top"/>
    </xf>
    <xf numFmtId="49" fontId="46" fillId="0" borderId="3" xfId="0" applyNumberFormat="1" applyFont="1" applyFill="1" applyBorder="1" applyAlignment="1" applyProtection="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40" fillId="0" borderId="0" xfId="0" applyFont="1" applyAlignment="1">
      <alignment horizontal="center" vertical="center"/>
    </xf>
    <xf numFmtId="0" fontId="21" fillId="0" borderId="0" xfId="0" applyFont="1" applyAlignment="1">
      <alignment vertical="top" wrapText="1"/>
    </xf>
    <xf numFmtId="0" fontId="21" fillId="0" borderId="0" xfId="0" applyFont="1" applyAlignment="1">
      <alignment horizontal="center" vertical="top" wrapText="1"/>
    </xf>
    <xf numFmtId="0" fontId="28" fillId="13" borderId="3" xfId="0" applyFont="1" applyFill="1" applyBorder="1" applyAlignment="1">
      <alignment horizontal="left" vertical="top" wrapText="1"/>
    </xf>
    <xf numFmtId="0" fontId="49" fillId="0" borderId="0" xfId="0" applyFont="1" applyAlignment="1">
      <alignment horizontal="left" vertical="top" wrapText="1"/>
    </xf>
    <xf numFmtId="0" fontId="21" fillId="0" borderId="0" xfId="0" applyFont="1" applyProtection="1"/>
    <xf numFmtId="0" fontId="40" fillId="0" borderId="3" xfId="0" applyFont="1" applyBorder="1" applyAlignment="1">
      <alignment vertical="top" wrapText="1"/>
    </xf>
    <xf numFmtId="0" fontId="40" fillId="0" borderId="0" xfId="0" applyFont="1" applyAlignment="1">
      <alignment horizontal="center"/>
    </xf>
    <xf numFmtId="0" fontId="40" fillId="3" borderId="0" xfId="0" applyFont="1" applyFill="1"/>
    <xf numFmtId="0" fontId="40" fillId="3" borderId="3" xfId="0" applyFont="1" applyFill="1" applyBorder="1" applyAlignment="1">
      <alignment horizontal="center"/>
    </xf>
    <xf numFmtId="0" fontId="40" fillId="0" borderId="3" xfId="0" applyFont="1" applyBorder="1"/>
    <xf numFmtId="0" fontId="51" fillId="0" borderId="0" xfId="0" applyFont="1"/>
    <xf numFmtId="0" fontId="51" fillId="0" borderId="0" xfId="0" applyFont="1" applyAlignment="1">
      <alignment horizontal="center"/>
    </xf>
    <xf numFmtId="0" fontId="52" fillId="14" borderId="3" xfId="0" applyFont="1" applyFill="1" applyBorder="1" applyAlignment="1">
      <alignment horizontal="center" vertical="center" wrapText="1"/>
    </xf>
    <xf numFmtId="0" fontId="50" fillId="15" borderId="3" xfId="0" applyFont="1" applyFill="1" applyBorder="1" applyAlignment="1">
      <alignment horizontal="center" vertical="center" wrapText="1"/>
    </xf>
    <xf numFmtId="4" fontId="51" fillId="0" borderId="3" xfId="0" applyNumberFormat="1" applyFont="1" applyBorder="1" applyProtection="1"/>
    <xf numFmtId="0" fontId="51" fillId="0" borderId="3" xfId="0" applyFont="1" applyBorder="1" applyAlignment="1" applyProtection="1">
      <alignment horizontal="center"/>
    </xf>
    <xf numFmtId="0" fontId="51" fillId="0" borderId="3" xfId="1" applyFont="1" applyBorder="1" applyAlignment="1" applyProtection="1">
      <alignment horizontal="center" vertical="top"/>
    </xf>
    <xf numFmtId="0" fontId="40" fillId="5" borderId="3" xfId="0" applyFont="1" applyFill="1" applyBorder="1"/>
    <xf numFmtId="0" fontId="40" fillId="5" borderId="3" xfId="0" applyFont="1" applyFill="1" applyBorder="1" applyAlignment="1">
      <alignment horizontal="center"/>
    </xf>
    <xf numFmtId="4" fontId="40" fillId="5" borderId="3" xfId="0" applyNumberFormat="1" applyFont="1" applyFill="1" applyBorder="1"/>
    <xf numFmtId="0" fontId="40" fillId="16" borderId="3" xfId="0" applyFont="1" applyFill="1" applyBorder="1" applyAlignment="1">
      <alignment vertical="top" wrapText="1"/>
    </xf>
    <xf numFmtId="0" fontId="40" fillId="3" borderId="3" xfId="0" applyFont="1" applyFill="1" applyBorder="1" applyAlignment="1">
      <alignment vertical="top" wrapText="1"/>
    </xf>
    <xf numFmtId="0" fontId="51" fillId="3" borderId="3" xfId="1" applyFont="1" applyFill="1" applyBorder="1" applyAlignment="1" applyProtection="1">
      <alignment horizontal="center" vertical="top"/>
    </xf>
    <xf numFmtId="4" fontId="40" fillId="0" borderId="3" xfId="0" applyNumberFormat="1" applyFont="1" applyBorder="1"/>
    <xf numFmtId="0" fontId="36" fillId="0" borderId="0" xfId="0" applyFont="1"/>
    <xf numFmtId="0" fontId="36" fillId="0" borderId="3" xfId="0" applyFont="1" applyBorder="1" applyAlignment="1">
      <alignment vertical="top" wrapText="1"/>
    </xf>
    <xf numFmtId="0" fontId="36" fillId="3" borderId="3" xfId="0" applyFont="1" applyFill="1" applyBorder="1"/>
    <xf numFmtId="0" fontId="53" fillId="3" borderId="3" xfId="1" applyFont="1" applyFill="1" applyBorder="1" applyAlignment="1" applyProtection="1">
      <alignment horizontal="center" vertical="top"/>
    </xf>
    <xf numFmtId="0" fontId="36" fillId="3" borderId="0" xfId="0" applyFont="1" applyFill="1"/>
    <xf numFmtId="0" fontId="36" fillId="3" borderId="3" xfId="0" applyFont="1" applyFill="1" applyBorder="1" applyAlignment="1">
      <alignment vertical="top" wrapText="1"/>
    </xf>
    <xf numFmtId="4" fontId="51" fillId="0" borderId="3" xfId="0" applyNumberFormat="1" applyFont="1" applyBorder="1" applyAlignment="1" applyProtection="1">
      <alignment vertical="top" wrapText="1"/>
    </xf>
    <xf numFmtId="0" fontId="35" fillId="0" borderId="3" xfId="0" applyFont="1" applyBorder="1" applyAlignment="1">
      <alignment horizontal="justify" vertical="center"/>
    </xf>
    <xf numFmtId="4" fontId="0" fillId="0" borderId="8" xfId="0" applyNumberFormat="1" applyFont="1" applyBorder="1"/>
    <xf numFmtId="4" fontId="0" fillId="0" borderId="8" xfId="0" applyNumberFormat="1" applyFont="1" applyBorder="1" applyProtection="1"/>
    <xf numFmtId="0" fontId="40" fillId="0" borderId="3" xfId="0" applyFont="1" applyBorder="1" applyAlignment="1">
      <alignment horizontal="center"/>
    </xf>
    <xf numFmtId="0" fontId="27" fillId="0" borderId="23" xfId="0" quotePrefix="1" applyFont="1" applyBorder="1" applyAlignment="1">
      <alignment horizontal="center" vertical="center"/>
    </xf>
    <xf numFmtId="0" fontId="27" fillId="0" borderId="24" xfId="0" applyFont="1" applyBorder="1"/>
    <xf numFmtId="4" fontId="27" fillId="0" borderId="25" xfId="0" applyNumberFormat="1" applyFont="1" applyBorder="1"/>
    <xf numFmtId="4" fontId="27" fillId="10" borderId="3" xfId="0" applyNumberFormat="1" applyFont="1" applyFill="1" applyBorder="1" applyProtection="1">
      <protection locked="0"/>
    </xf>
    <xf numFmtId="4" fontId="27" fillId="0" borderId="3" xfId="0" applyNumberFormat="1" applyFont="1" applyBorder="1" applyProtection="1"/>
    <xf numFmtId="0" fontId="27" fillId="0" borderId="26" xfId="0" quotePrefix="1" applyFont="1" applyBorder="1" applyAlignment="1">
      <alignment horizontal="center" vertical="center"/>
    </xf>
    <xf numFmtId="0" fontId="27" fillId="0" borderId="27" xfId="0" applyFont="1" applyBorder="1"/>
    <xf numFmtId="4" fontId="27" fillId="0" borderId="28" xfId="0" applyNumberFormat="1" applyFont="1" applyBorder="1"/>
    <xf numFmtId="0" fontId="27" fillId="0" borderId="27" xfId="0" applyFont="1" applyBorder="1" applyAlignment="1">
      <alignment wrapText="1"/>
    </xf>
    <xf numFmtId="0" fontId="27" fillId="0" borderId="32" xfId="0" quotePrefix="1" applyFont="1" applyBorder="1" applyAlignment="1">
      <alignment horizontal="center" vertical="center"/>
    </xf>
    <xf numFmtId="0" fontId="27" fillId="0" borderId="3" xfId="0" applyFont="1" applyBorder="1"/>
    <xf numFmtId="4" fontId="54" fillId="0" borderId="3" xfId="0" applyNumberFormat="1" applyFont="1" applyBorder="1"/>
    <xf numFmtId="4" fontId="54" fillId="0" borderId="33" xfId="0" applyNumberFormat="1" applyFont="1" applyBorder="1"/>
    <xf numFmtId="4" fontId="27" fillId="3" borderId="3" xfId="0" applyNumberFormat="1" applyFont="1" applyFill="1" applyBorder="1" applyProtection="1">
      <protection locked="0"/>
    </xf>
    <xf numFmtId="4" fontId="27" fillId="3" borderId="3" xfId="0" applyNumberFormat="1" applyFont="1" applyFill="1" applyBorder="1" applyProtection="1"/>
    <xf numFmtId="0" fontId="27" fillId="0" borderId="36" xfId="0" quotePrefix="1" applyFont="1" applyBorder="1" applyAlignment="1">
      <alignment horizontal="center" vertical="center"/>
    </xf>
    <xf numFmtId="0" fontId="27" fillId="0" borderId="37" xfId="0" applyFont="1" applyBorder="1"/>
    <xf numFmtId="4" fontId="54" fillId="0" borderId="37" xfId="0" applyNumberFormat="1" applyFont="1" applyBorder="1"/>
    <xf numFmtId="4" fontId="54" fillId="0" borderId="38" xfId="0" applyNumberFormat="1" applyFont="1" applyBorder="1"/>
    <xf numFmtId="4" fontId="27" fillId="0" borderId="3" xfId="0" applyNumberFormat="1" applyFont="1" applyBorder="1"/>
    <xf numFmtId="0" fontId="27" fillId="0" borderId="3" xfId="0" applyFont="1" applyBorder="1" applyAlignment="1">
      <alignment wrapText="1"/>
    </xf>
    <xf numFmtId="0" fontId="27" fillId="0" borderId="24" xfId="0" applyFont="1" applyBorder="1" applyAlignment="1">
      <alignment wrapText="1"/>
    </xf>
    <xf numFmtId="0" fontId="27" fillId="0" borderId="37" xfId="0" applyFont="1" applyBorder="1" applyAlignment="1">
      <alignment wrapText="1"/>
    </xf>
    <xf numFmtId="0" fontId="27" fillId="0" borderId="65" xfId="0" quotePrefix="1" applyFont="1" applyBorder="1" applyAlignment="1">
      <alignment horizontal="center" vertical="center"/>
    </xf>
    <xf numFmtId="0" fontId="27" fillId="0" borderId="7" xfId="0" applyFont="1" applyBorder="1" applyAlignment="1">
      <alignment wrapText="1"/>
    </xf>
    <xf numFmtId="0" fontId="53" fillId="0" borderId="3" xfId="1" applyFont="1" applyBorder="1" applyAlignment="1" applyProtection="1">
      <alignment horizontal="center" vertical="top"/>
    </xf>
    <xf numFmtId="0" fontId="53" fillId="3" borderId="3" xfId="0" applyFont="1" applyFill="1" applyBorder="1"/>
    <xf numFmtId="0" fontId="53" fillId="17" borderId="3" xfId="0" applyFont="1" applyFill="1" applyBorder="1"/>
    <xf numFmtId="0" fontId="51" fillId="17" borderId="3" xfId="0" applyFont="1" applyFill="1" applyBorder="1"/>
    <xf numFmtId="4" fontId="51" fillId="17" borderId="3" xfId="0" applyNumberFormat="1" applyFont="1" applyFill="1" applyBorder="1"/>
    <xf numFmtId="0" fontId="51" fillId="17" borderId="3" xfId="0" applyFont="1" applyFill="1" applyBorder="1" applyAlignment="1">
      <alignment horizontal="center"/>
    </xf>
    <xf numFmtId="0" fontId="50" fillId="17" borderId="3" xfId="0" applyFont="1" applyFill="1" applyBorder="1"/>
    <xf numFmtId="0" fontId="40" fillId="17" borderId="3" xfId="0" applyFont="1" applyFill="1" applyBorder="1"/>
    <xf numFmtId="0" fontId="40" fillId="17" borderId="3" xfId="0" applyFont="1" applyFill="1" applyBorder="1" applyAlignment="1">
      <alignment horizontal="center"/>
    </xf>
    <xf numFmtId="0" fontId="36" fillId="3" borderId="3" xfId="0" applyFont="1" applyFill="1" applyBorder="1" applyAlignment="1">
      <alignment horizontal="center"/>
    </xf>
    <xf numFmtId="0" fontId="40" fillId="16" borderId="3" xfId="0" applyFont="1" applyFill="1" applyBorder="1" applyProtection="1">
      <protection locked="0"/>
    </xf>
    <xf numFmtId="0" fontId="40" fillId="16" borderId="3" xfId="0" applyFont="1" applyFill="1" applyBorder="1" applyAlignment="1" applyProtection="1">
      <alignment vertical="top" wrapText="1"/>
      <protection locked="0"/>
    </xf>
    <xf numFmtId="0" fontId="55" fillId="14" borderId="3" xfId="0" applyFont="1" applyFill="1" applyBorder="1" applyAlignment="1">
      <alignment horizontal="center" vertical="center" wrapText="1"/>
    </xf>
    <xf numFmtId="0" fontId="56" fillId="15" borderId="3" xfId="0" applyFont="1" applyFill="1" applyBorder="1" applyAlignment="1">
      <alignment horizontal="center" vertical="center" wrapText="1"/>
    </xf>
    <xf numFmtId="0" fontId="58" fillId="0" borderId="3" xfId="0" applyFont="1" applyBorder="1"/>
    <xf numFmtId="0" fontId="58" fillId="0" borderId="0" xfId="0" applyFont="1"/>
    <xf numFmtId="0" fontId="36" fillId="16" borderId="3" xfId="0" applyFont="1" applyFill="1" applyBorder="1" applyAlignment="1" applyProtection="1">
      <alignment vertical="top" wrapText="1"/>
      <protection locked="0"/>
    </xf>
    <xf numFmtId="0" fontId="53" fillId="3" borderId="0" xfId="0" applyFont="1" applyFill="1"/>
    <xf numFmtId="0" fontId="53" fillId="3" borderId="3" xfId="0" applyFont="1" applyFill="1" applyBorder="1" applyAlignment="1">
      <alignment horizontal="center"/>
    </xf>
    <xf numFmtId="4" fontId="40" fillId="0" borderId="0" xfId="0" applyNumberFormat="1" applyFont="1"/>
    <xf numFmtId="4" fontId="51" fillId="16" borderId="3" xfId="0" applyNumberFormat="1" applyFont="1" applyFill="1" applyBorder="1" applyAlignment="1" applyProtection="1">
      <alignment vertical="top"/>
      <protection locked="0"/>
    </xf>
    <xf numFmtId="4" fontId="51" fillId="0" borderId="3" xfId="0" applyNumberFormat="1" applyFont="1" applyBorder="1" applyAlignment="1" applyProtection="1">
      <alignment vertical="top"/>
    </xf>
    <xf numFmtId="4" fontId="57" fillId="0" borderId="3" xfId="0" applyNumberFormat="1" applyFont="1" applyBorder="1" applyAlignment="1" applyProtection="1">
      <alignment vertical="top"/>
    </xf>
    <xf numFmtId="4" fontId="53" fillId="3" borderId="3" xfId="0" applyNumberFormat="1" applyFont="1" applyFill="1" applyBorder="1" applyAlignment="1">
      <alignment vertical="top"/>
    </xf>
    <xf numFmtId="0" fontId="60" fillId="3" borderId="3" xfId="0" applyFont="1" applyFill="1" applyBorder="1" applyAlignment="1">
      <alignment vertical="top"/>
    </xf>
    <xf numFmtId="4" fontId="40" fillId="16" borderId="3" xfId="0" applyNumberFormat="1" applyFont="1" applyFill="1" applyBorder="1" applyAlignment="1" applyProtection="1">
      <alignment vertical="top"/>
      <protection locked="0"/>
    </xf>
    <xf numFmtId="4" fontId="51" fillId="0" borderId="3" xfId="0" applyNumberFormat="1" applyFont="1" applyBorder="1" applyAlignment="1">
      <alignment vertical="top"/>
    </xf>
    <xf numFmtId="4" fontId="40" fillId="17" borderId="3" xfId="0" applyNumberFormat="1" applyFont="1" applyFill="1" applyBorder="1" applyAlignment="1">
      <alignment vertical="top"/>
    </xf>
    <xf numFmtId="0" fontId="58" fillId="17" borderId="3" xfId="0" applyFont="1" applyFill="1" applyBorder="1" applyAlignment="1">
      <alignment vertical="top"/>
    </xf>
    <xf numFmtId="4" fontId="36" fillId="3" borderId="3" xfId="0" applyNumberFormat="1" applyFont="1" applyFill="1" applyBorder="1" applyAlignment="1">
      <alignment vertical="top"/>
    </xf>
    <xf numFmtId="0" fontId="59" fillId="3" borderId="3" xfId="0" applyFont="1" applyFill="1" applyBorder="1" applyAlignment="1">
      <alignment vertical="top"/>
    </xf>
    <xf numFmtId="0" fontId="40" fillId="3" borderId="3" xfId="0" applyFont="1" applyFill="1" applyBorder="1" applyAlignment="1">
      <alignment vertical="top"/>
    </xf>
    <xf numFmtId="0" fontId="40" fillId="0" borderId="3" xfId="0" applyFont="1" applyBorder="1" applyAlignment="1">
      <alignment vertical="top"/>
    </xf>
    <xf numFmtId="4" fontId="40" fillId="3" borderId="3" xfId="0" applyNumberFormat="1" applyFont="1" applyFill="1" applyBorder="1" applyAlignment="1">
      <alignment vertical="top"/>
    </xf>
    <xf numFmtId="4" fontId="51" fillId="3" borderId="3" xfId="0" applyNumberFormat="1" applyFont="1" applyFill="1" applyBorder="1" applyAlignment="1">
      <alignment vertical="top"/>
    </xf>
    <xf numFmtId="4" fontId="40" fillId="3" borderId="3" xfId="0" applyNumberFormat="1" applyFont="1" applyFill="1" applyBorder="1" applyAlignment="1" applyProtection="1">
      <alignment vertical="top"/>
      <protection locked="0"/>
    </xf>
    <xf numFmtId="4" fontId="57" fillId="3" borderId="3" xfId="0" applyNumberFormat="1" applyFont="1" applyFill="1" applyBorder="1" applyAlignment="1" applyProtection="1">
      <alignment vertical="top"/>
    </xf>
    <xf numFmtId="4" fontId="40" fillId="0" borderId="3" xfId="0" applyNumberFormat="1" applyFont="1" applyBorder="1" applyAlignment="1">
      <alignment vertical="top"/>
    </xf>
    <xf numFmtId="4" fontId="60" fillId="3" borderId="3" xfId="0" applyNumberFormat="1" applyFont="1" applyFill="1" applyBorder="1" applyAlignment="1" applyProtection="1">
      <alignment vertical="top"/>
    </xf>
    <xf numFmtId="4" fontId="60" fillId="0" borderId="3" xfId="0" applyNumberFormat="1" applyFont="1" applyBorder="1" applyAlignment="1" applyProtection="1">
      <alignment vertical="top"/>
    </xf>
    <xf numFmtId="4" fontId="36" fillId="16" borderId="3" xfId="0" applyNumberFormat="1" applyFont="1" applyFill="1" applyBorder="1" applyAlignment="1" applyProtection="1">
      <alignment vertical="top"/>
      <protection locked="0"/>
    </xf>
    <xf numFmtId="4" fontId="36" fillId="0" borderId="3" xfId="0" applyNumberFormat="1" applyFont="1" applyBorder="1" applyAlignment="1">
      <alignment vertical="top"/>
    </xf>
    <xf numFmtId="0" fontId="58" fillId="0" borderId="3" xfId="0" applyFont="1" applyBorder="1" applyAlignment="1">
      <alignment vertical="top"/>
    </xf>
    <xf numFmtId="4" fontId="51" fillId="17" borderId="3" xfId="0" applyNumberFormat="1" applyFont="1" applyFill="1" applyBorder="1" applyAlignment="1">
      <alignment horizontal="center"/>
    </xf>
    <xf numFmtId="4" fontId="40" fillId="5" borderId="3" xfId="0" applyNumberFormat="1" applyFont="1" applyFill="1" applyBorder="1" applyAlignment="1">
      <alignment horizontal="center"/>
    </xf>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Border="1" applyAlignment="1" applyProtection="1">
      <alignment vertical="top"/>
      <protection hidden="1"/>
    </xf>
    <xf numFmtId="0" fontId="21" fillId="0" borderId="0" xfId="1" applyFont="1" applyBorder="1" applyAlignment="1" applyProtection="1">
      <alignment vertical="top"/>
      <protection hidden="1"/>
    </xf>
    <xf numFmtId="4" fontId="21" fillId="0" borderId="0" xfId="1" applyNumberFormat="1" applyFont="1" applyFill="1" applyBorder="1" applyAlignment="1" applyProtection="1">
      <alignment horizontal="right" vertical="top"/>
      <protection hidden="1"/>
    </xf>
    <xf numFmtId="4" fontId="21" fillId="0" borderId="0" xfId="1" applyNumberFormat="1" applyFont="1" applyFill="1" applyAlignment="1" applyProtection="1">
      <alignment horizontal="right" vertical="top"/>
    </xf>
    <xf numFmtId="4" fontId="28" fillId="0" borderId="0" xfId="1" applyNumberFormat="1" applyFont="1" applyAlignment="1" applyProtection="1">
      <alignment horizontal="right" vertical="top"/>
    </xf>
    <xf numFmtId="4" fontId="21" fillId="0" borderId="0" xfId="1" applyNumberFormat="1" applyFont="1" applyAlignment="1" applyProtection="1">
      <alignment horizontal="right" vertical="top"/>
    </xf>
    <xf numFmtId="0" fontId="21" fillId="0" borderId="0" xfId="1" applyFont="1" applyAlignment="1" applyProtection="1">
      <alignment vertical="top"/>
    </xf>
    <xf numFmtId="0" fontId="21" fillId="0" borderId="0" xfId="1" applyFont="1" applyBorder="1" applyAlignment="1" applyProtection="1">
      <alignment vertical="top"/>
    </xf>
    <xf numFmtId="0" fontId="21" fillId="0" borderId="0" xfId="0" applyFont="1" applyAlignment="1">
      <alignment horizontal="left" vertical="distributed"/>
    </xf>
    <xf numFmtId="0" fontId="28" fillId="0" borderId="0" xfId="0" applyFont="1" applyBorder="1" applyAlignment="1" applyProtection="1">
      <alignment vertical="top" wrapText="1"/>
    </xf>
    <xf numFmtId="0" fontId="30" fillId="3" borderId="0" xfId="0" applyFont="1" applyFill="1" applyBorder="1" applyAlignment="1" applyProtection="1">
      <alignment horizontal="center" vertical="center"/>
    </xf>
    <xf numFmtId="0" fontId="30" fillId="3" borderId="0" xfId="0" applyFont="1" applyFill="1" applyBorder="1" applyProtection="1"/>
    <xf numFmtId="0" fontId="21" fillId="0" borderId="0" xfId="0" applyFont="1" applyBorder="1" applyProtection="1"/>
    <xf numFmtId="1" fontId="43" fillId="3" borderId="3" xfId="0" applyNumberFormat="1" applyFont="1" applyFill="1" applyBorder="1" applyAlignment="1" applyProtection="1">
      <alignment horizontal="right" vertical="center"/>
    </xf>
    <xf numFmtId="0" fontId="21" fillId="0" borderId="0" xfId="0" applyFont="1" applyBorder="1"/>
    <xf numFmtId="3" fontId="21" fillId="0" borderId="0" xfId="0" applyNumberFormat="1" applyFont="1" applyBorder="1" applyAlignment="1">
      <alignment horizontal="center"/>
    </xf>
    <xf numFmtId="1" fontId="43" fillId="3" borderId="3" xfId="0" applyNumberFormat="1" applyFont="1" applyFill="1" applyBorder="1" applyAlignment="1">
      <alignment horizontal="right"/>
    </xf>
    <xf numFmtId="0" fontId="21" fillId="0" borderId="0" xfId="0" applyFont="1" applyBorder="1" applyAlignment="1">
      <alignment vertical="distributed"/>
    </xf>
    <xf numFmtId="3" fontId="21" fillId="0" borderId="0" xfId="0" applyNumberFormat="1" applyFont="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8"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9" fillId="0" borderId="0" xfId="0" applyFont="1"/>
    <xf numFmtId="164" fontId="58" fillId="0" borderId="0" xfId="0" applyNumberFormat="1" applyFont="1"/>
    <xf numFmtId="0" fontId="58" fillId="0" borderId="0" xfId="0" applyFont="1" applyBorder="1"/>
    <xf numFmtId="0" fontId="61" fillId="0" borderId="0" xfId="0" applyFont="1"/>
    <xf numFmtId="0" fontId="62" fillId="0" borderId="0" xfId="0" applyFont="1" applyAlignment="1"/>
    <xf numFmtId="0" fontId="58" fillId="7" borderId="3" xfId="0" applyFont="1" applyFill="1" applyBorder="1" applyAlignment="1">
      <alignment horizontal="center"/>
    </xf>
    <xf numFmtId="9" fontId="61" fillId="7" borderId="3" xfId="0" applyNumberFormat="1" applyFont="1" applyFill="1" applyBorder="1" applyAlignment="1">
      <alignment horizontal="right"/>
    </xf>
    <xf numFmtId="0" fontId="58" fillId="0" borderId="3" xfId="0" applyFont="1" applyBorder="1" applyAlignment="1">
      <alignment horizontal="center"/>
    </xf>
    <xf numFmtId="9" fontId="61" fillId="0" borderId="3" xfId="0" applyNumberFormat="1" applyFont="1" applyBorder="1" applyAlignment="1">
      <alignment horizontal="right"/>
    </xf>
    <xf numFmtId="9" fontId="63" fillId="0" borderId="3" xfId="0" applyNumberFormat="1" applyFont="1" applyBorder="1" applyAlignment="1">
      <alignment horizontal="right"/>
    </xf>
    <xf numFmtId="0" fontId="58" fillId="7" borderId="4" xfId="0" applyFont="1" applyFill="1" applyBorder="1" applyAlignment="1">
      <alignment horizontal="center"/>
    </xf>
    <xf numFmtId="9" fontId="59" fillId="7" borderId="3" xfId="0" applyNumberFormat="1" applyFont="1" applyFill="1" applyBorder="1" applyAlignment="1">
      <alignment horizontal="right"/>
    </xf>
    <xf numFmtId="0" fontId="58" fillId="4" borderId="4" xfId="0" applyFont="1" applyFill="1" applyBorder="1" applyAlignment="1">
      <alignment horizontal="center"/>
    </xf>
    <xf numFmtId="9" fontId="58"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64" fillId="0" borderId="0" xfId="1" applyNumberFormat="1" applyFont="1" applyFill="1" applyAlignment="1" applyProtection="1">
      <alignment horizontal="right" vertical="top"/>
    </xf>
    <xf numFmtId="4" fontId="43" fillId="0" borderId="3" xfId="1" applyNumberFormat="1" applyFont="1" applyFill="1" applyBorder="1" applyAlignment="1" applyProtection="1">
      <alignment horizontal="center" vertical="center" wrapText="1"/>
    </xf>
    <xf numFmtId="0" fontId="43" fillId="0" borderId="7" xfId="0" applyFont="1" applyBorder="1" applyAlignment="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wrapText="1"/>
    </xf>
    <xf numFmtId="0" fontId="21" fillId="0" borderId="3" xfId="0" applyFont="1" applyBorder="1" applyAlignment="1">
      <alignment vertical="top" wrapText="1"/>
    </xf>
    <xf numFmtId="0" fontId="49" fillId="0" borderId="3" xfId="0" applyFont="1" applyBorder="1" applyAlignment="1">
      <alignment horizontal="lef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Fill="1" applyBorder="1" applyAlignment="1" applyProtection="1">
      <alignment horizontal="center" vertical="center" wrapText="1"/>
    </xf>
    <xf numFmtId="0" fontId="29" fillId="3" borderId="3" xfId="0" applyFont="1" applyFill="1" applyBorder="1" applyAlignment="1" applyProtection="1">
      <alignment vertical="center" wrapText="1"/>
    </xf>
    <xf numFmtId="14" fontId="29" fillId="10" borderId="3" xfId="0" applyNumberFormat="1" applyFont="1" applyFill="1" applyBorder="1" applyAlignment="1" applyProtection="1">
      <alignment horizontal="center" vertical="center"/>
      <protection locked="0"/>
    </xf>
    <xf numFmtId="0" fontId="65" fillId="3" borderId="0" xfId="0" applyFont="1" applyFill="1" applyBorder="1" applyAlignment="1">
      <alignment vertical="center" wrapText="1"/>
    </xf>
    <xf numFmtId="0" fontId="29" fillId="3" borderId="3" xfId="0" applyFont="1" applyFill="1" applyBorder="1" applyAlignment="1" applyProtection="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8" borderId="3" xfId="0" applyNumberFormat="1" applyFont="1" applyFill="1" applyBorder="1" applyAlignment="1" applyProtection="1">
      <alignment horizontal="right" vertical="top" wrapText="1"/>
      <protection locked="0"/>
    </xf>
    <xf numFmtId="0" fontId="29" fillId="3" borderId="3" xfId="0" applyFont="1" applyFill="1" applyBorder="1" applyAlignment="1" applyProtection="1">
      <alignment horizontal="left" vertical="center" wrapText="1"/>
    </xf>
    <xf numFmtId="0" fontId="41" fillId="3" borderId="0" xfId="0" applyFont="1" applyFill="1" applyAlignment="1">
      <alignment horizontal="left" vertical="top" wrapText="1"/>
    </xf>
    <xf numFmtId="0" fontId="28" fillId="10" borderId="0" xfId="0" applyFont="1" applyFill="1" applyAlignment="1" applyProtection="1">
      <alignment vertical="top" wrapText="1"/>
      <protection locked="0"/>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pplyProtection="1">
      <alignment vertical="top" wrapText="1"/>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8" fillId="0" borderId="0" xfId="0" applyFont="1" applyAlignment="1">
      <alignment horizontal="left" vertical="distributed"/>
    </xf>
    <xf numFmtId="0" fontId="28" fillId="0" borderId="0" xfId="0" applyFont="1" applyAlignment="1">
      <alignment horizontal="left" vertical="center"/>
    </xf>
    <xf numFmtId="0" fontId="24" fillId="8" borderId="43" xfId="0" applyFont="1" applyFill="1" applyBorder="1" applyAlignment="1">
      <alignment horizontal="center" vertical="top" wrapText="1"/>
    </xf>
    <xf numFmtId="0" fontId="24" fillId="8" borderId="44" xfId="0" applyFont="1" applyFill="1" applyBorder="1" applyAlignment="1">
      <alignment horizontal="center" vertical="top" wrapText="1"/>
    </xf>
    <xf numFmtId="0" fontId="24" fillId="8" borderId="48" xfId="0" applyFont="1" applyFill="1" applyBorder="1" applyAlignment="1">
      <alignment horizontal="center" vertical="top" wrapText="1"/>
    </xf>
    <xf numFmtId="0" fontId="24" fillId="8" borderId="49"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50" xfId="0" applyFont="1" applyFill="1" applyBorder="1" applyAlignment="1">
      <alignment horizontal="center" vertical="top" wrapText="1"/>
    </xf>
    <xf numFmtId="0" fontId="24" fillId="8" borderId="29" xfId="0" applyFont="1" applyFill="1" applyBorder="1" applyAlignment="1">
      <alignment horizontal="center" vertical="top" wrapText="1"/>
    </xf>
    <xf numFmtId="0" fontId="24" fillId="8" borderId="54" xfId="0" applyFont="1" applyFill="1" applyBorder="1" applyAlignment="1">
      <alignment horizontal="center" vertical="top" wrapText="1"/>
    </xf>
    <xf numFmtId="0" fontId="24" fillId="8" borderId="55"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41"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39" fillId="0" borderId="39" xfId="0" applyFont="1" applyBorder="1" applyAlignment="1">
      <alignment vertical="center"/>
    </xf>
    <xf numFmtId="0" fontId="39" fillId="0" borderId="40" xfId="0" applyFont="1" applyBorder="1" applyAlignment="1">
      <alignment vertical="center"/>
    </xf>
    <xf numFmtId="0" fontId="37" fillId="0" borderId="0" xfId="0" applyFont="1" applyAlignment="1">
      <alignment horizontal="center"/>
    </xf>
    <xf numFmtId="0" fontId="0" fillId="0" borderId="0" xfId="0" applyFont="1" applyAlignment="1">
      <alignment horizontal="center"/>
    </xf>
    <xf numFmtId="0" fontId="0" fillId="0" borderId="1" xfId="0" applyFont="1" applyBorder="1" applyAlignment="1">
      <alignment horizont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22" xfId="0" applyFont="1" applyBorder="1" applyAlignment="1">
      <alignment vertical="center"/>
    </xf>
    <xf numFmtId="0" fontId="38" fillId="0" borderId="0" xfId="0" applyFont="1" applyAlignment="1">
      <alignment horizontal="center" vertical="center"/>
    </xf>
    <xf numFmtId="0" fontId="39" fillId="0" borderId="11"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12" xfId="0" applyFont="1" applyBorder="1" applyAlignment="1">
      <alignment horizontal="center" vertical="center"/>
    </xf>
    <xf numFmtId="0" fontId="39" fillId="0" borderId="16" xfId="0" applyFont="1" applyBorder="1" applyAlignment="1">
      <alignment horizontal="center" vertical="center"/>
    </xf>
    <xf numFmtId="0" fontId="39" fillId="0" borderId="29" xfId="0" applyFont="1" applyBorder="1" applyAlignment="1">
      <alignment vertical="center"/>
    </xf>
    <xf numFmtId="0" fontId="39" fillId="0" borderId="30" xfId="0" applyFont="1" applyBorder="1" applyAlignment="1">
      <alignment vertical="center"/>
    </xf>
    <xf numFmtId="0" fontId="39" fillId="0" borderId="20" xfId="0" applyFont="1" applyBorder="1" applyAlignment="1">
      <alignment vertical="center" wrapText="1"/>
    </xf>
    <xf numFmtId="0" fontId="39" fillId="0" borderId="34" xfId="0" applyFont="1" applyBorder="1" applyAlignment="1">
      <alignment vertical="center"/>
    </xf>
    <xf numFmtId="0" fontId="39" fillId="0" borderId="35" xfId="0" applyFont="1" applyBorder="1" applyAlignment="1">
      <alignment vertical="center"/>
    </xf>
    <xf numFmtId="0" fontId="39" fillId="0" borderId="58" xfId="0" applyFont="1" applyBorder="1" applyAlignment="1">
      <alignment vertic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63" xfId="0" applyFont="1" applyBorder="1" applyAlignment="1">
      <alignment vertical="center" wrapText="1"/>
    </xf>
    <xf numFmtId="0" fontId="39" fillId="0" borderId="1" xfId="0" applyFont="1" applyBorder="1" applyAlignment="1">
      <alignment vertical="center"/>
    </xf>
    <xf numFmtId="0" fontId="39" fillId="0" borderId="64" xfId="0" applyFont="1" applyBorder="1" applyAlignment="1">
      <alignment vertical="center"/>
    </xf>
    <xf numFmtId="0" fontId="39" fillId="0" borderId="3" xfId="0"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28" fillId="3" borderId="3" xfId="1" applyFont="1" applyFill="1" applyBorder="1" applyAlignment="1" applyProtection="1">
      <alignment horizontal="left" vertical="top"/>
    </xf>
    <xf numFmtId="0" fontId="21" fillId="3" borderId="3" xfId="1" applyFont="1" applyFill="1" applyBorder="1" applyAlignment="1" applyProtection="1">
      <alignment horizontal="left" vertical="top"/>
    </xf>
    <xf numFmtId="0" fontId="29" fillId="0" borderId="0" xfId="1" applyFont="1" applyFill="1" applyAlignment="1" applyProtection="1">
      <alignment horizontal="left" vertical="top"/>
    </xf>
    <xf numFmtId="4" fontId="28" fillId="0" borderId="3" xfId="1" applyNumberFormat="1" applyFont="1" applyFill="1" applyBorder="1" applyAlignment="1" applyProtection="1">
      <alignment horizontal="center" vertical="center" wrapText="1"/>
    </xf>
    <xf numFmtId="0" fontId="28" fillId="0" borderId="3" xfId="1" applyFont="1" applyFill="1" applyBorder="1" applyAlignment="1" applyProtection="1">
      <alignment horizontal="left" vertical="top"/>
    </xf>
    <xf numFmtId="0" fontId="21" fillId="0" borderId="3" xfId="1" applyFont="1" applyFill="1" applyBorder="1" applyAlignment="1" applyProtection="1">
      <alignment horizontal="left" vertical="top"/>
    </xf>
    <xf numFmtId="4" fontId="28" fillId="0" borderId="8" xfId="1" applyNumberFormat="1" applyFont="1" applyFill="1" applyBorder="1" applyAlignment="1" applyProtection="1">
      <alignment horizontal="center" vertical="center" wrapText="1"/>
    </xf>
    <xf numFmtId="4" fontId="28" fillId="0" borderId="7" xfId="1" applyNumberFormat="1" applyFont="1" applyFill="1" applyBorder="1" applyAlignment="1" applyProtection="1">
      <alignment horizontal="center" vertical="center" wrapText="1"/>
    </xf>
    <xf numFmtId="0" fontId="28" fillId="0" borderId="8" xfId="1" applyFont="1" applyFill="1" applyBorder="1" applyAlignment="1" applyProtection="1">
      <alignment horizontal="center" vertical="center" wrapText="1"/>
    </xf>
    <xf numFmtId="0" fontId="28" fillId="0" borderId="7" xfId="1" applyFont="1" applyFill="1" applyBorder="1" applyAlignment="1" applyProtection="1">
      <alignment horizontal="center" vertical="center" wrapText="1"/>
    </xf>
    <xf numFmtId="49" fontId="28" fillId="0" borderId="8" xfId="1" applyNumberFormat="1" applyFont="1" applyFill="1" applyBorder="1" applyAlignment="1" applyProtection="1">
      <alignment vertical="center"/>
    </xf>
    <xf numFmtId="49" fontId="28" fillId="0" borderId="7" xfId="1" applyNumberFormat="1" applyFont="1" applyFill="1" applyBorder="1" applyAlignment="1" applyProtection="1">
      <alignment vertical="center"/>
    </xf>
    <xf numFmtId="0" fontId="29" fillId="3" borderId="0" xfId="0" applyFont="1" applyFill="1" applyBorder="1" applyAlignment="1" applyProtection="1">
      <alignment horizontal="left" vertical="center" wrapText="1"/>
    </xf>
    <xf numFmtId="3" fontId="14" fillId="0" borderId="4" xfId="0" applyNumberFormat="1" applyFont="1" applyFill="1" applyBorder="1" applyAlignment="1" applyProtection="1">
      <alignment horizontal="left" vertical="top"/>
    </xf>
    <xf numFmtId="3" fontId="14" fillId="0" borderId="2" xfId="0" applyNumberFormat="1" applyFont="1" applyFill="1" applyBorder="1" applyAlignment="1" applyProtection="1">
      <alignment horizontal="left" vertical="top"/>
    </xf>
    <xf numFmtId="3" fontId="14" fillId="0" borderId="5" xfId="0" applyNumberFormat="1" applyFont="1" applyFill="1" applyBorder="1" applyAlignment="1" applyProtection="1">
      <alignment horizontal="left" vertical="top"/>
    </xf>
    <xf numFmtId="0" fontId="16" fillId="0" borderId="0" xfId="1" applyFont="1" applyFill="1" applyAlignment="1" applyProtection="1">
      <alignment horizontal="left" vertical="top"/>
    </xf>
    <xf numFmtId="0" fontId="12" fillId="0" borderId="0" xfId="0" applyFont="1" applyFill="1" applyAlignment="1" applyProtection="1">
      <alignment horizontal="left" vertical="top" wrapText="1"/>
    </xf>
    <xf numFmtId="0" fontId="12" fillId="0" borderId="0" xfId="0" applyFont="1" applyFill="1" applyAlignment="1" applyProtection="1">
      <alignment horizontal="left" vertical="top"/>
    </xf>
    <xf numFmtId="4" fontId="18" fillId="0" borderId="8" xfId="0" applyNumberFormat="1" applyFont="1" applyFill="1" applyBorder="1" applyAlignment="1" applyProtection="1">
      <alignment horizontal="left" vertical="center" wrapText="1"/>
    </xf>
    <xf numFmtId="4" fontId="18" fillId="0" borderId="7" xfId="0" applyNumberFormat="1" applyFont="1" applyFill="1" applyBorder="1" applyAlignment="1" applyProtection="1">
      <alignment horizontal="left" vertical="center" wrapText="1"/>
    </xf>
    <xf numFmtId="4" fontId="14" fillId="0" borderId="3" xfId="0" applyNumberFormat="1" applyFont="1" applyFill="1" applyBorder="1" applyAlignment="1" applyProtection="1">
      <alignment horizontal="right" vertical="center" wrapText="1"/>
    </xf>
    <xf numFmtId="4" fontId="14" fillId="0" borderId="3" xfId="0" applyNumberFormat="1" applyFont="1" applyFill="1" applyBorder="1" applyAlignment="1" applyProtection="1">
      <alignment horizontal="center" vertical="center" wrapText="1"/>
    </xf>
    <xf numFmtId="0" fontId="14" fillId="0" borderId="0" xfId="0" applyFont="1" applyFill="1" applyAlignment="1" applyProtection="1">
      <alignment horizontal="left" vertical="top"/>
    </xf>
    <xf numFmtId="4" fontId="14" fillId="0" borderId="8" xfId="0" applyNumberFormat="1" applyFont="1" applyFill="1" applyBorder="1" applyAlignment="1" applyProtection="1">
      <alignment horizontal="center" vertical="center" wrapText="1"/>
    </xf>
    <xf numFmtId="4" fontId="14" fillId="0" borderId="7" xfId="0" applyNumberFormat="1" applyFont="1" applyFill="1" applyBorder="1" applyAlignment="1" applyProtection="1">
      <alignment horizontal="center" vertical="center" wrapText="1"/>
    </xf>
    <xf numFmtId="0" fontId="16" fillId="0" borderId="3" xfId="0" applyFont="1" applyFill="1" applyBorder="1" applyAlignment="1" applyProtection="1">
      <alignment horizontal="left" vertical="center" wrapText="1"/>
    </xf>
    <xf numFmtId="4" fontId="14" fillId="0" borderId="6" xfId="0" applyNumberFormat="1" applyFont="1" applyFill="1" applyBorder="1" applyAlignment="1" applyProtection="1">
      <alignment horizontal="center" vertical="center"/>
    </xf>
    <xf numFmtId="4" fontId="14" fillId="0" borderId="0" xfId="0" applyNumberFormat="1" applyFont="1" applyFill="1" applyBorder="1" applyAlignment="1" applyProtection="1">
      <alignment horizontal="center" vertical="center"/>
    </xf>
    <xf numFmtId="4" fontId="14" fillId="0" borderId="4" xfId="0" applyNumberFormat="1" applyFont="1" applyFill="1" applyBorder="1" applyAlignment="1" applyProtection="1">
      <alignment horizontal="center" vertical="center" wrapText="1"/>
    </xf>
    <xf numFmtId="4" fontId="14" fillId="0" borderId="2" xfId="0" applyNumberFormat="1" applyFont="1" applyFill="1" applyBorder="1" applyAlignment="1" applyProtection="1">
      <alignment horizontal="center" vertical="center" wrapText="1"/>
    </xf>
    <xf numFmtId="0" fontId="14" fillId="0" borderId="0" xfId="0" applyFont="1" applyFill="1" applyBorder="1" applyAlignment="1" applyProtection="1">
      <alignment horizontal="right" vertical="top" wrapText="1"/>
    </xf>
    <xf numFmtId="0" fontId="14" fillId="0" borderId="4" xfId="0" applyFont="1" applyFill="1" applyBorder="1" applyAlignment="1" applyProtection="1">
      <alignment horizontal="right" vertical="top" wrapText="1"/>
    </xf>
    <xf numFmtId="0" fontId="14" fillId="0" borderId="5" xfId="0" applyFont="1" applyFill="1" applyBorder="1" applyAlignment="1" applyProtection="1">
      <alignment horizontal="right" vertical="top" wrapText="1"/>
    </xf>
    <xf numFmtId="0" fontId="13" fillId="0" borderId="4" xfId="0" applyFont="1" applyFill="1" applyBorder="1" applyAlignment="1" applyProtection="1">
      <alignment horizontal="right" vertical="top" wrapText="1"/>
    </xf>
    <xf numFmtId="0" fontId="13" fillId="0" borderId="5" xfId="0" applyFont="1" applyFill="1" applyBorder="1" applyAlignment="1" applyProtection="1">
      <alignment horizontal="right" vertical="top" wrapText="1"/>
    </xf>
    <xf numFmtId="0" fontId="15" fillId="0" borderId="4" xfId="0" applyFont="1" applyFill="1" applyBorder="1" applyAlignment="1" applyProtection="1">
      <alignment horizontal="right" vertical="top" wrapText="1"/>
    </xf>
    <xf numFmtId="0" fontId="15" fillId="0" borderId="5" xfId="0" applyFont="1" applyFill="1" applyBorder="1" applyAlignment="1" applyProtection="1">
      <alignment horizontal="right" vertical="top" wrapText="1"/>
    </xf>
    <xf numFmtId="0" fontId="16" fillId="0" borderId="3" xfId="0" applyFont="1" applyBorder="1" applyAlignment="1" applyProtection="1">
      <alignment horizontal="left" vertical="top" wrapText="1"/>
    </xf>
    <xf numFmtId="0" fontId="12" fillId="0" borderId="3" xfId="0" applyFont="1" applyBorder="1" applyAlignment="1" applyProtection="1">
      <alignment horizontal="left" vertical="top" wrapText="1"/>
    </xf>
    <xf numFmtId="0" fontId="19" fillId="0" borderId="4" xfId="0" applyFont="1" applyBorder="1" applyAlignment="1" applyProtection="1">
      <alignment horizontal="left" vertical="top" wrapText="1"/>
    </xf>
    <xf numFmtId="0" fontId="19" fillId="0" borderId="5" xfId="0" applyFont="1" applyBorder="1" applyAlignment="1" applyProtection="1">
      <alignment horizontal="left" vertical="top" wrapText="1"/>
    </xf>
    <xf numFmtId="0" fontId="51" fillId="0" borderId="0" xfId="0" applyFont="1" applyAlignment="1">
      <alignment horizontal="left"/>
    </xf>
    <xf numFmtId="0" fontId="53" fillId="0" borderId="0" xfId="0" applyFont="1" applyAlignment="1">
      <alignment horizontal="center"/>
    </xf>
    <xf numFmtId="0" fontId="35" fillId="0" borderId="8" xfId="0" applyFont="1" applyBorder="1" applyAlignment="1">
      <alignment horizontal="justify" vertical="center"/>
    </xf>
    <xf numFmtId="0" fontId="67" fillId="0" borderId="0" xfId="0" applyFont="1" applyAlignment="1">
      <alignment horizontal="center" vertical="center"/>
    </xf>
    <xf numFmtId="0" fontId="66" fillId="0" borderId="8" xfId="0" applyFont="1" applyBorder="1" applyAlignment="1">
      <alignment horizontal="justify" vertical="center"/>
    </xf>
    <xf numFmtId="4" fontId="54" fillId="3" borderId="8" xfId="6" applyNumberFormat="1" applyFont="1" applyFill="1" applyBorder="1"/>
    <xf numFmtId="0" fontId="67" fillId="0" borderId="0" xfId="0" applyFont="1"/>
    <xf numFmtId="0" fontId="40" fillId="16" borderId="3" xfId="0" applyFont="1" applyFill="1" applyBorder="1" applyAlignment="1" applyProtection="1">
      <alignment wrapText="1"/>
      <protection locked="0"/>
    </xf>
    <xf numFmtId="4" fontId="68" fillId="3" borderId="3" xfId="0" applyNumberFormat="1" applyFont="1" applyFill="1" applyBorder="1" applyAlignment="1">
      <alignment vertical="top"/>
    </xf>
    <xf numFmtId="4" fontId="69" fillId="0" borderId="3" xfId="0" applyNumberFormat="1" applyFont="1" applyBorder="1" applyAlignment="1">
      <alignment vertical="top"/>
    </xf>
    <xf numFmtId="0" fontId="69" fillId="0" borderId="3" xfId="0" applyFont="1" applyBorder="1" applyAlignment="1">
      <alignment vertical="top"/>
    </xf>
    <xf numFmtId="4" fontId="68" fillId="0" borderId="3" xfId="0" applyNumberFormat="1" applyFont="1" applyBorder="1" applyAlignment="1">
      <alignment vertical="top"/>
    </xf>
    <xf numFmtId="4" fontId="69" fillId="0" borderId="3" xfId="0" applyNumberFormat="1" applyFont="1" applyBorder="1" applyAlignment="1" applyProtection="1">
      <alignment vertical="top"/>
    </xf>
    <xf numFmtId="4" fontId="69" fillId="3" borderId="3" xfId="0" applyNumberFormat="1" applyFont="1" applyFill="1" applyBorder="1" applyAlignment="1">
      <alignment vertical="top"/>
    </xf>
    <xf numFmtId="0" fontId="29" fillId="0" borderId="3" xfId="1" applyFont="1" applyFill="1" applyBorder="1" applyAlignment="1" applyProtection="1">
      <alignment horizontal="right" vertical="top" wrapText="1"/>
    </xf>
  </cellXfs>
  <cellStyles count="7">
    <cellStyle name="Neutral" xfId="6" builtinId="28"/>
    <cellStyle name="Normal" xfId="0" builtinId="0" customBuiltin="1"/>
    <cellStyle name="Normal 2" xfId="1" xr:uid="{00000000-0005-0000-0000-000001000000}"/>
    <cellStyle name="Normal 3" xfId="2" xr:uid="{00000000-0005-0000-0000-000002000000}"/>
    <cellStyle name="Normal 4" xfId="4" xr:uid="{00000000-0005-0000-0000-000003000000}"/>
    <cellStyle name="Percent" xfId="5" builtinId="5"/>
    <cellStyle name="Percent 2" xfId="3" xr:uid="{00000000-0005-0000-0000-000005000000}"/>
  </cellStyles>
  <dxfs count="5">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14DBF-85BF-4F69-88A0-A767EABA4004}">
  <dimension ref="A1:L43"/>
  <sheetViews>
    <sheetView topLeftCell="A10" zoomScale="120" zoomScaleNormal="120" workbookViewId="0">
      <selection activeCell="C19" sqref="C19:G19"/>
    </sheetView>
  </sheetViews>
  <sheetFormatPr defaultRowHeight="12" x14ac:dyDescent="0.25"/>
  <cols>
    <col min="1" max="1" width="33.33203125" style="182" customWidth="1"/>
    <col min="2" max="2" width="26" style="182" customWidth="1"/>
    <col min="3" max="3" width="14.88671875" style="182" customWidth="1"/>
    <col min="4" max="4" width="13.109375" style="182" customWidth="1"/>
    <col min="5" max="16384" width="8.88671875" style="182"/>
  </cols>
  <sheetData>
    <row r="1" spans="1:8" x14ac:dyDescent="0.25">
      <c r="A1" s="407" t="s">
        <v>193</v>
      </c>
      <c r="B1" s="407"/>
      <c r="C1" s="407"/>
      <c r="D1" s="407"/>
      <c r="E1" s="407"/>
      <c r="F1" s="407"/>
    </row>
    <row r="2" spans="1:8" ht="12.6" thickBot="1" x14ac:dyDescent="0.3"/>
    <row r="3" spans="1:8" x14ac:dyDescent="0.25">
      <c r="A3" s="183" t="s">
        <v>411</v>
      </c>
    </row>
    <row r="4" spans="1:8" ht="28.8" customHeight="1" x14ac:dyDescent="0.25">
      <c r="A4" s="408" t="s">
        <v>521</v>
      </c>
      <c r="B4" s="408"/>
      <c r="C4" s="408"/>
      <c r="D4" s="184"/>
      <c r="E4" s="185"/>
      <c r="F4" s="185"/>
    </row>
    <row r="5" spans="1:8" ht="24.6" customHeight="1" x14ac:dyDescent="0.25">
      <c r="A5" s="409" t="s">
        <v>412</v>
      </c>
      <c r="B5" s="409"/>
      <c r="C5" s="409"/>
      <c r="D5" s="409"/>
      <c r="E5" s="409"/>
      <c r="F5" s="409"/>
      <c r="G5" s="409"/>
    </row>
    <row r="6" spans="1:8" ht="26.4" customHeight="1" x14ac:dyDescent="0.25">
      <c r="A6" s="409" t="s">
        <v>413</v>
      </c>
      <c r="B6" s="409"/>
      <c r="C6" s="409"/>
      <c r="D6" s="409"/>
      <c r="E6" s="409"/>
      <c r="F6" s="409"/>
      <c r="G6" s="409"/>
    </row>
    <row r="7" spans="1:8" ht="43.8" customHeight="1" x14ac:dyDescent="0.25">
      <c r="A7" s="409" t="s">
        <v>414</v>
      </c>
      <c r="B7" s="409"/>
      <c r="C7" s="409"/>
      <c r="D7" s="409"/>
      <c r="E7" s="409"/>
      <c r="F7" s="409"/>
      <c r="G7" s="409"/>
    </row>
    <row r="8" spans="1:8" ht="19.2" customHeight="1" x14ac:dyDescent="0.25">
      <c r="A8" s="351"/>
      <c r="B8" s="186"/>
      <c r="C8" s="186"/>
      <c r="D8" s="187"/>
      <c r="E8" s="187"/>
      <c r="F8" s="187"/>
      <c r="G8" s="188"/>
      <c r="H8" s="188"/>
    </row>
    <row r="9" spans="1:8" ht="24.6" customHeight="1" x14ac:dyDescent="0.25">
      <c r="A9" s="402" t="s">
        <v>190</v>
      </c>
      <c r="B9" s="410" t="s">
        <v>418</v>
      </c>
      <c r="C9" s="410"/>
      <c r="D9" s="410"/>
      <c r="E9" s="410"/>
      <c r="F9" s="410"/>
      <c r="G9" s="410"/>
      <c r="H9" s="184"/>
    </row>
    <row r="10" spans="1:8" x14ac:dyDescent="0.25">
      <c r="A10" s="352"/>
      <c r="B10" s="190"/>
      <c r="C10" s="189"/>
      <c r="D10" s="191"/>
      <c r="E10" s="191"/>
      <c r="F10" s="191"/>
      <c r="G10" s="191"/>
      <c r="H10" s="191"/>
    </row>
    <row r="11" spans="1:8" ht="39" customHeight="1" x14ac:dyDescent="0.25">
      <c r="A11" s="402" t="s">
        <v>191</v>
      </c>
      <c r="B11" s="410"/>
      <c r="C11" s="410"/>
      <c r="D11" s="410"/>
      <c r="E11" s="410"/>
      <c r="F11" s="410"/>
      <c r="G11" s="410"/>
      <c r="H11" s="184"/>
    </row>
    <row r="12" spans="1:8" x14ac:dyDescent="0.25">
      <c r="A12" s="353"/>
      <c r="B12" s="190"/>
      <c r="C12" s="189"/>
      <c r="D12" s="191"/>
      <c r="E12" s="191"/>
      <c r="F12" s="191"/>
      <c r="G12" s="191"/>
      <c r="H12" s="191"/>
    </row>
    <row r="13" spans="1:8" ht="22.8" customHeight="1" x14ac:dyDescent="0.25">
      <c r="A13" s="402" t="s">
        <v>172</v>
      </c>
      <c r="B13" s="404"/>
      <c r="C13" s="189"/>
      <c r="D13" s="191"/>
      <c r="E13" s="191"/>
      <c r="F13" s="191"/>
      <c r="G13" s="191"/>
      <c r="H13" s="191"/>
    </row>
    <row r="14" spans="1:8" x14ac:dyDescent="0.25">
      <c r="A14" s="353"/>
      <c r="B14" s="190"/>
      <c r="C14" s="189"/>
      <c r="D14" s="191"/>
      <c r="E14" s="191"/>
      <c r="F14" s="191"/>
      <c r="G14" s="191"/>
      <c r="H14" s="191"/>
    </row>
    <row r="15" spans="1:8" ht="22.2" customHeight="1" x14ac:dyDescent="0.25">
      <c r="A15" s="402" t="s">
        <v>192</v>
      </c>
      <c r="B15" s="405">
        <v>5</v>
      </c>
      <c r="C15" s="189"/>
      <c r="D15" s="191"/>
      <c r="E15" s="191"/>
      <c r="F15" s="191"/>
      <c r="G15" s="191"/>
      <c r="H15" s="191"/>
    </row>
    <row r="16" spans="1:8" x14ac:dyDescent="0.25">
      <c r="A16" s="354"/>
      <c r="B16" s="192"/>
      <c r="C16" s="192"/>
      <c r="D16" s="193"/>
      <c r="E16" s="193"/>
      <c r="F16" s="193"/>
      <c r="G16" s="193"/>
      <c r="H16" s="188"/>
    </row>
    <row r="17" spans="1:12" ht="33.6" customHeight="1" x14ac:dyDescent="0.25">
      <c r="A17" s="402" t="s">
        <v>495</v>
      </c>
      <c r="B17" s="403">
        <v>2023</v>
      </c>
      <c r="C17" s="411" t="s">
        <v>519</v>
      </c>
      <c r="D17" s="411"/>
      <c r="E17" s="411"/>
      <c r="F17" s="411"/>
      <c r="G17" s="411"/>
      <c r="H17" s="188"/>
    </row>
    <row r="18" spans="1:12" ht="44.4" customHeight="1" x14ac:dyDescent="0.25">
      <c r="A18" s="399" t="s">
        <v>173</v>
      </c>
      <c r="B18" s="400">
        <v>45047</v>
      </c>
      <c r="C18" s="411" t="s">
        <v>517</v>
      </c>
      <c r="D18" s="411"/>
      <c r="E18" s="411"/>
      <c r="F18" s="411"/>
      <c r="G18" s="411"/>
      <c r="H18" s="401"/>
      <c r="I18" s="401"/>
      <c r="J18" s="401"/>
      <c r="K18" s="401"/>
      <c r="L18" s="401"/>
    </row>
    <row r="19" spans="1:12" ht="55.2" customHeight="1" x14ac:dyDescent="0.25">
      <c r="A19" s="399" t="s">
        <v>174</v>
      </c>
      <c r="B19" s="404">
        <v>48</v>
      </c>
      <c r="C19" s="411" t="s">
        <v>520</v>
      </c>
      <c r="D19" s="411"/>
      <c r="E19" s="411"/>
      <c r="F19" s="411"/>
      <c r="G19" s="411"/>
      <c r="H19" s="401"/>
      <c r="I19" s="401"/>
      <c r="J19" s="401"/>
      <c r="K19" s="401"/>
      <c r="L19" s="401"/>
    </row>
    <row r="21" spans="1:12" s="194" customFormat="1" x14ac:dyDescent="0.25"/>
    <row r="22" spans="1:12" x14ac:dyDescent="0.25">
      <c r="A22" s="194"/>
    </row>
    <row r="23" spans="1:12" x14ac:dyDescent="0.25">
      <c r="A23" s="194"/>
    </row>
    <row r="24" spans="1:12" x14ac:dyDescent="0.25">
      <c r="A24" s="194"/>
    </row>
    <row r="25" spans="1:12" x14ac:dyDescent="0.25">
      <c r="A25" s="194"/>
    </row>
    <row r="29" spans="1:12" s="222" customFormat="1" ht="26.4" customHeight="1" x14ac:dyDescent="0.25">
      <c r="A29" s="223" t="s">
        <v>405</v>
      </c>
      <c r="B29" s="406" t="s">
        <v>406</v>
      </c>
      <c r="C29" s="406"/>
      <c r="D29" s="406"/>
      <c r="E29" s="406"/>
      <c r="F29" s="406"/>
      <c r="G29" s="406"/>
      <c r="H29" s="406"/>
      <c r="I29" s="406"/>
    </row>
    <row r="30" spans="1:12" s="222" customFormat="1" ht="15" customHeight="1" x14ac:dyDescent="0.25">
      <c r="A30" s="223" t="s">
        <v>399</v>
      </c>
      <c r="B30" s="406" t="s">
        <v>496</v>
      </c>
      <c r="C30" s="406"/>
      <c r="D30" s="406"/>
      <c r="E30" s="406"/>
      <c r="F30" s="406"/>
      <c r="G30" s="406"/>
      <c r="H30" s="406"/>
      <c r="I30" s="406"/>
    </row>
    <row r="31" spans="1:12" s="222" customFormat="1" ht="58.8" customHeight="1" x14ac:dyDescent="0.25">
      <c r="A31" s="223" t="s">
        <v>400</v>
      </c>
      <c r="B31" s="406" t="s">
        <v>516</v>
      </c>
      <c r="C31" s="406"/>
      <c r="D31" s="406"/>
      <c r="E31" s="406"/>
      <c r="F31" s="406"/>
      <c r="G31" s="406"/>
      <c r="H31" s="406"/>
      <c r="I31" s="406"/>
    </row>
    <row r="32" spans="1:12" ht="32.4" hidden="1" customHeight="1" x14ac:dyDescent="0.25">
      <c r="A32" s="223" t="s">
        <v>401</v>
      </c>
      <c r="B32" s="406" t="s">
        <v>445</v>
      </c>
      <c r="C32" s="406"/>
      <c r="D32" s="406"/>
      <c r="E32" s="406"/>
      <c r="F32" s="406"/>
      <c r="G32" s="406"/>
      <c r="H32" s="406"/>
      <c r="I32" s="406"/>
    </row>
    <row r="33" spans="1:9" ht="48" customHeight="1" x14ac:dyDescent="0.25">
      <c r="A33" s="224" t="s">
        <v>485</v>
      </c>
      <c r="B33" s="406" t="s">
        <v>403</v>
      </c>
      <c r="C33" s="406"/>
      <c r="D33" s="406"/>
      <c r="E33" s="406"/>
      <c r="F33" s="406"/>
      <c r="G33" s="406"/>
      <c r="H33" s="406"/>
      <c r="I33" s="406"/>
    </row>
    <row r="34" spans="1:9" x14ac:dyDescent="0.25">
      <c r="A34" s="224" t="s">
        <v>486</v>
      </c>
      <c r="B34" s="406" t="s">
        <v>404</v>
      </c>
      <c r="C34" s="406"/>
      <c r="D34" s="406"/>
      <c r="E34" s="406"/>
      <c r="F34" s="406"/>
      <c r="G34" s="406"/>
      <c r="H34" s="406"/>
      <c r="I34" s="406"/>
    </row>
    <row r="35" spans="1:9" ht="32.4" customHeight="1" x14ac:dyDescent="0.25">
      <c r="A35" s="224" t="s">
        <v>487</v>
      </c>
      <c r="B35" s="406" t="s">
        <v>408</v>
      </c>
      <c r="C35" s="406"/>
      <c r="D35" s="406"/>
      <c r="E35" s="406"/>
      <c r="F35" s="406"/>
      <c r="G35" s="406"/>
      <c r="H35" s="406"/>
      <c r="I35" s="406"/>
    </row>
    <row r="36" spans="1:9" ht="21.6" customHeight="1" x14ac:dyDescent="0.25">
      <c r="A36" s="224" t="s">
        <v>488</v>
      </c>
      <c r="B36" s="406" t="s">
        <v>407</v>
      </c>
      <c r="C36" s="406"/>
      <c r="D36" s="406"/>
      <c r="E36" s="406"/>
      <c r="F36" s="406"/>
      <c r="G36" s="406"/>
      <c r="H36" s="406"/>
      <c r="I36" s="406"/>
    </row>
    <row r="37" spans="1:9" ht="21.6" customHeight="1" x14ac:dyDescent="0.25">
      <c r="A37" s="224" t="s">
        <v>446</v>
      </c>
      <c r="B37" s="406" t="s">
        <v>447</v>
      </c>
      <c r="C37" s="406"/>
      <c r="D37" s="406"/>
      <c r="E37" s="406"/>
      <c r="F37" s="406"/>
      <c r="G37" s="406"/>
      <c r="H37" s="406"/>
      <c r="I37" s="406"/>
    </row>
    <row r="38" spans="1:9" ht="28.8" customHeight="1" x14ac:dyDescent="0.25">
      <c r="A38" s="224" t="s">
        <v>409</v>
      </c>
      <c r="B38" s="406" t="s">
        <v>518</v>
      </c>
      <c r="C38" s="406"/>
      <c r="D38" s="406"/>
      <c r="E38" s="406"/>
      <c r="F38" s="406"/>
      <c r="G38" s="406"/>
      <c r="H38" s="406"/>
      <c r="I38" s="406"/>
    </row>
    <row r="39" spans="1:9" x14ac:dyDescent="0.25">
      <c r="A39" s="224" t="s">
        <v>448</v>
      </c>
      <c r="B39" s="406" t="s">
        <v>402</v>
      </c>
      <c r="C39" s="406"/>
      <c r="D39" s="406"/>
      <c r="E39" s="406"/>
      <c r="F39" s="406"/>
      <c r="G39" s="406"/>
      <c r="H39" s="406"/>
      <c r="I39" s="406"/>
    </row>
    <row r="40" spans="1:9" x14ac:dyDescent="0.25">
      <c r="B40" s="239"/>
      <c r="C40" s="239"/>
      <c r="D40" s="239"/>
      <c r="E40" s="239"/>
      <c r="F40" s="239"/>
      <c r="G40" s="239"/>
      <c r="H40" s="239"/>
      <c r="I40" s="239"/>
    </row>
    <row r="41" spans="1:9" x14ac:dyDescent="0.25">
      <c r="B41" s="239"/>
      <c r="C41" s="239"/>
      <c r="D41" s="239"/>
      <c r="E41" s="239"/>
      <c r="F41" s="239"/>
      <c r="G41" s="239"/>
      <c r="H41" s="239"/>
      <c r="I41" s="239"/>
    </row>
    <row r="42" spans="1:9" x14ac:dyDescent="0.25">
      <c r="B42" s="239"/>
      <c r="C42" s="239"/>
      <c r="D42" s="239"/>
      <c r="E42" s="239"/>
      <c r="F42" s="239"/>
      <c r="G42" s="239"/>
      <c r="H42" s="239"/>
      <c r="I42" s="239"/>
    </row>
    <row r="43" spans="1:9" x14ac:dyDescent="0.25">
      <c r="B43" s="239"/>
      <c r="C43" s="239"/>
      <c r="D43" s="239"/>
      <c r="E43" s="239"/>
      <c r="F43" s="239"/>
      <c r="G43" s="239"/>
      <c r="H43" s="239"/>
      <c r="I43" s="239"/>
    </row>
  </sheetData>
  <sheetProtection algorithmName="SHA-512" hashValue="ojnjGLNF3lxXEULuBOI3m0TfVEIfl1CAc+m202TVlHrcJ8tfpK+8M3biR7KtTwN91fGWuH6tzQaRmP/Pi8eP0g==" saltValue="moNWaTvOQH1plSTyruXv9A==" spinCount="100000" sheet="1" objects="1" scenarios="1"/>
  <mergeCells count="21">
    <mergeCell ref="B39:I39"/>
    <mergeCell ref="B38:I38"/>
    <mergeCell ref="B33:I33"/>
    <mergeCell ref="B34:I34"/>
    <mergeCell ref="B35:I35"/>
    <mergeCell ref="B36:I36"/>
    <mergeCell ref="B37:I37"/>
    <mergeCell ref="B29:I29"/>
    <mergeCell ref="B30:I30"/>
    <mergeCell ref="B31:I31"/>
    <mergeCell ref="B32:I32"/>
    <mergeCell ref="A1:F1"/>
    <mergeCell ref="A4:C4"/>
    <mergeCell ref="A5:G5"/>
    <mergeCell ref="A6:G6"/>
    <mergeCell ref="A7:G7"/>
    <mergeCell ref="B9:G9"/>
    <mergeCell ref="B11:G11"/>
    <mergeCell ref="C18:G18"/>
    <mergeCell ref="C17:G17"/>
    <mergeCell ref="C19:G19"/>
  </mergeCells>
  <hyperlinks>
    <hyperlink ref="A31" location="'1 Bilant'!A1" display="1 Bilant" xr:uid="{C95444A4-4CD8-465C-BAC4-991C600BEF24}"/>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B529-1717-4E56-B926-A5B156E39470}">
  <dimension ref="A1:E216"/>
  <sheetViews>
    <sheetView topLeftCell="A73" workbookViewId="0">
      <selection activeCell="C73" sqref="C73 C46"/>
    </sheetView>
  </sheetViews>
  <sheetFormatPr defaultColWidth="9.109375" defaultRowHeight="12" x14ac:dyDescent="0.25"/>
  <cols>
    <col min="1" max="1" width="46.77734375" style="182" customWidth="1"/>
    <col min="2" max="2" width="18.5546875" style="205" customWidth="1"/>
    <col min="3" max="3" width="21.33203125" style="205" customWidth="1"/>
    <col min="4" max="4" width="2.88671875" style="310" hidden="1" customWidth="1"/>
    <col min="5" max="5" width="3.5546875" style="310" hidden="1" customWidth="1"/>
    <col min="6" max="6" width="75.44140625" style="182" customWidth="1"/>
    <col min="7" max="16384" width="9.109375" style="182"/>
  </cols>
  <sheetData>
    <row r="1" spans="1:5" x14ac:dyDescent="0.25">
      <c r="A1" s="212" t="s">
        <v>263</v>
      </c>
    </row>
    <row r="2" spans="1:5" x14ac:dyDescent="0.25">
      <c r="A2" s="213"/>
    </row>
    <row r="3" spans="1:5" x14ac:dyDescent="0.25">
      <c r="A3" s="415" t="s">
        <v>449</v>
      </c>
      <c r="B3" s="415"/>
      <c r="C3" s="415"/>
    </row>
    <row r="4" spans="1:5" x14ac:dyDescent="0.25">
      <c r="A4" s="213"/>
    </row>
    <row r="6" spans="1:5" x14ac:dyDescent="0.25">
      <c r="A6" s="416" t="s">
        <v>264</v>
      </c>
      <c r="B6" s="416"/>
      <c r="C6" s="416"/>
    </row>
    <row r="7" spans="1:5" x14ac:dyDescent="0.25">
      <c r="A7" s="182" t="s">
        <v>265</v>
      </c>
    </row>
    <row r="8" spans="1:5" ht="25.2" customHeight="1" x14ac:dyDescent="0.25">
      <c r="A8" s="417" t="s">
        <v>450</v>
      </c>
      <c r="B8" s="417"/>
      <c r="C8" s="417"/>
    </row>
    <row r="9" spans="1:5" ht="25.2" customHeight="1" x14ac:dyDescent="0.25">
      <c r="A9" s="350"/>
      <c r="B9" s="350"/>
      <c r="C9" s="350"/>
    </row>
    <row r="10" spans="1:5" ht="25.2" customHeight="1" x14ac:dyDescent="0.25">
      <c r="A10" s="350"/>
      <c r="B10" s="350"/>
      <c r="C10" s="350"/>
    </row>
    <row r="11" spans="1:5" x14ac:dyDescent="0.25">
      <c r="A11" s="214"/>
      <c r="B11" s="355">
        <f>C11-1</f>
        <v>2021</v>
      </c>
      <c r="C11" s="355">
        <f>'1-Date proiect'!B17-1</f>
        <v>2022</v>
      </c>
    </row>
    <row r="12" spans="1:5" ht="15.75" customHeight="1" x14ac:dyDescent="0.25">
      <c r="A12" s="418" t="s">
        <v>266</v>
      </c>
      <c r="B12" s="419"/>
      <c r="C12" s="420"/>
    </row>
    <row r="13" spans="1:5" s="195" customFormat="1" x14ac:dyDescent="0.25">
      <c r="A13" s="421" t="s">
        <v>267</v>
      </c>
      <c r="B13" s="422"/>
      <c r="C13" s="423"/>
      <c r="D13" s="369"/>
      <c r="E13" s="369"/>
    </row>
    <row r="14" spans="1:5" x14ac:dyDescent="0.25">
      <c r="A14" s="196" t="s">
        <v>268</v>
      </c>
      <c r="B14" s="225"/>
      <c r="C14" s="225"/>
    </row>
    <row r="15" spans="1:5" ht="16.5" customHeight="1" x14ac:dyDescent="0.25">
      <c r="A15" s="196" t="s">
        <v>269</v>
      </c>
      <c r="B15" s="225"/>
      <c r="C15" s="225"/>
    </row>
    <row r="16" spans="1:5" x14ac:dyDescent="0.25">
      <c r="A16" s="196" t="s">
        <v>270</v>
      </c>
      <c r="B16" s="225"/>
      <c r="C16" s="225"/>
    </row>
    <row r="17" spans="1:5" x14ac:dyDescent="0.25">
      <c r="A17" s="196" t="s">
        <v>271</v>
      </c>
      <c r="B17" s="225"/>
      <c r="C17" s="225"/>
    </row>
    <row r="18" spans="1:5" ht="24" x14ac:dyDescent="0.25">
      <c r="A18" s="196" t="s">
        <v>272</v>
      </c>
      <c r="B18" s="225"/>
      <c r="C18" s="225"/>
    </row>
    <row r="19" spans="1:5" x14ac:dyDescent="0.25">
      <c r="A19" s="196" t="s">
        <v>273</v>
      </c>
      <c r="B19" s="225"/>
      <c r="C19" s="225"/>
    </row>
    <row r="20" spans="1:5" ht="24" x14ac:dyDescent="0.25">
      <c r="A20" s="196" t="s">
        <v>274</v>
      </c>
      <c r="B20" s="225"/>
      <c r="C20" s="225"/>
    </row>
    <row r="21" spans="1:5" ht="24" x14ac:dyDescent="0.25">
      <c r="A21" s="196" t="s">
        <v>275</v>
      </c>
      <c r="B21" s="225"/>
      <c r="C21" s="225"/>
    </row>
    <row r="22" spans="1:5" x14ac:dyDescent="0.25">
      <c r="A22" s="197" t="s">
        <v>276</v>
      </c>
      <c r="B22" s="198">
        <f t="shared" ref="B22:C22" si="0">SUM(B14:B18,B20)</f>
        <v>0</v>
      </c>
      <c r="C22" s="198">
        <f t="shared" si="0"/>
        <v>0</v>
      </c>
    </row>
    <row r="23" spans="1:5" s="195" customFormat="1" x14ac:dyDescent="0.25">
      <c r="A23" s="412" t="s">
        <v>277</v>
      </c>
      <c r="B23" s="413"/>
      <c r="C23" s="414"/>
      <c r="D23" s="369"/>
      <c r="E23" s="369"/>
    </row>
    <row r="24" spans="1:5" x14ac:dyDescent="0.25">
      <c r="A24" s="196" t="s">
        <v>278</v>
      </c>
      <c r="B24" s="225"/>
      <c r="C24" s="225"/>
    </row>
    <row r="25" spans="1:5" ht="24" x14ac:dyDescent="0.25">
      <c r="A25" s="196" t="s">
        <v>279</v>
      </c>
      <c r="B25" s="199">
        <f t="shared" ref="B25:C25" si="1">B26+B29+B31+B33</f>
        <v>0</v>
      </c>
      <c r="C25" s="199">
        <f t="shared" si="1"/>
        <v>0</v>
      </c>
    </row>
    <row r="26" spans="1:5" ht="24" x14ac:dyDescent="0.25">
      <c r="A26" s="196" t="s">
        <v>280</v>
      </c>
      <c r="B26" s="225"/>
      <c r="C26" s="225"/>
    </row>
    <row r="27" spans="1:5" x14ac:dyDescent="0.25">
      <c r="A27" s="196" t="s">
        <v>281</v>
      </c>
      <c r="B27" s="225"/>
      <c r="C27" s="225"/>
    </row>
    <row r="28" spans="1:5" x14ac:dyDescent="0.25">
      <c r="A28" s="196" t="s">
        <v>282</v>
      </c>
      <c r="B28" s="225"/>
      <c r="C28" s="225"/>
    </row>
    <row r="29" spans="1:5" s="195" customFormat="1" x14ac:dyDescent="0.25">
      <c r="A29" s="196" t="s">
        <v>283</v>
      </c>
      <c r="B29" s="225"/>
      <c r="C29" s="225"/>
      <c r="D29" s="369"/>
      <c r="E29" s="369"/>
    </row>
    <row r="30" spans="1:5" x14ac:dyDescent="0.25">
      <c r="A30" s="196" t="s">
        <v>284</v>
      </c>
      <c r="B30" s="225"/>
      <c r="C30" s="225"/>
    </row>
    <row r="31" spans="1:5" ht="24" x14ac:dyDescent="0.25">
      <c r="A31" s="196" t="s">
        <v>285</v>
      </c>
      <c r="B31" s="225"/>
      <c r="C31" s="225"/>
    </row>
    <row r="32" spans="1:5" x14ac:dyDescent="0.25">
      <c r="A32" s="196" t="s">
        <v>286</v>
      </c>
      <c r="B32" s="225"/>
      <c r="C32" s="225"/>
    </row>
    <row r="33" spans="1:5" x14ac:dyDescent="0.25">
      <c r="A33" s="196" t="s">
        <v>287</v>
      </c>
      <c r="B33" s="225"/>
      <c r="C33" s="225"/>
    </row>
    <row r="34" spans="1:5" x14ac:dyDescent="0.25">
      <c r="A34" s="196" t="s">
        <v>288</v>
      </c>
      <c r="B34" s="225"/>
      <c r="C34" s="225"/>
    </row>
    <row r="35" spans="1:5" x14ac:dyDescent="0.25">
      <c r="A35" s="196" t="s">
        <v>289</v>
      </c>
      <c r="B35" s="199">
        <f t="shared" ref="B35:C35" si="2">B36+B37+B39</f>
        <v>0</v>
      </c>
      <c r="C35" s="199">
        <f t="shared" si="2"/>
        <v>0</v>
      </c>
    </row>
    <row r="36" spans="1:5" x14ac:dyDescent="0.25">
      <c r="A36" s="196" t="s">
        <v>290</v>
      </c>
      <c r="B36" s="225"/>
      <c r="C36" s="225"/>
    </row>
    <row r="37" spans="1:5" x14ac:dyDescent="0.25">
      <c r="A37" s="196" t="s">
        <v>291</v>
      </c>
      <c r="B37" s="225"/>
      <c r="C37" s="225"/>
    </row>
    <row r="38" spans="1:5" x14ac:dyDescent="0.25">
      <c r="A38" s="196" t="s">
        <v>292</v>
      </c>
      <c r="B38" s="225"/>
      <c r="C38" s="225"/>
    </row>
    <row r="39" spans="1:5" x14ac:dyDescent="0.25">
      <c r="A39" s="196" t="s">
        <v>293</v>
      </c>
      <c r="B39" s="225"/>
      <c r="C39" s="225"/>
    </row>
    <row r="40" spans="1:5" x14ac:dyDescent="0.25">
      <c r="A40" s="196" t="s">
        <v>294</v>
      </c>
      <c r="B40" s="225"/>
      <c r="C40" s="225"/>
    </row>
    <row r="41" spans="1:5" x14ac:dyDescent="0.25">
      <c r="A41" s="200" t="s">
        <v>292</v>
      </c>
      <c r="B41" s="225"/>
      <c r="C41" s="225"/>
    </row>
    <row r="42" spans="1:5" ht="24" x14ac:dyDescent="0.25">
      <c r="A42" s="196" t="s">
        <v>295</v>
      </c>
      <c r="B42" s="225"/>
      <c r="C42" s="225"/>
    </row>
    <row r="43" spans="1:5" x14ac:dyDescent="0.25">
      <c r="A43" s="200" t="s">
        <v>296</v>
      </c>
      <c r="B43" s="225"/>
      <c r="C43" s="225"/>
    </row>
    <row r="44" spans="1:5" x14ac:dyDescent="0.25">
      <c r="A44" s="196" t="s">
        <v>297</v>
      </c>
      <c r="B44" s="225"/>
      <c r="C44" s="225"/>
    </row>
    <row r="45" spans="1:5" s="195" customFormat="1" x14ac:dyDescent="0.25">
      <c r="A45" s="197" t="s">
        <v>298</v>
      </c>
      <c r="B45" s="198">
        <f t="shared" ref="B45:C45" si="3">B24+B25+B34+B35+B42+B44</f>
        <v>0</v>
      </c>
      <c r="C45" s="198">
        <f t="shared" si="3"/>
        <v>0</v>
      </c>
      <c r="D45" s="369"/>
      <c r="E45" s="369"/>
    </row>
    <row r="46" spans="1:5" s="195" customFormat="1" x14ac:dyDescent="0.25">
      <c r="A46" s="197" t="s">
        <v>299</v>
      </c>
      <c r="B46" s="198">
        <f>B22+B45</f>
        <v>0</v>
      </c>
      <c r="C46" s="198">
        <f>C22+C45</f>
        <v>0</v>
      </c>
      <c r="D46" s="369"/>
      <c r="E46" s="369"/>
    </row>
    <row r="47" spans="1:5" s="195" customFormat="1" x14ac:dyDescent="0.25">
      <c r="A47" s="361"/>
      <c r="B47" s="362"/>
      <c r="C47" s="363"/>
      <c r="D47" s="369"/>
      <c r="E47" s="369"/>
    </row>
    <row r="48" spans="1:5" s="195" customFormat="1" x14ac:dyDescent="0.25">
      <c r="A48" s="361"/>
      <c r="B48" s="362"/>
      <c r="C48" s="363"/>
      <c r="D48" s="369"/>
      <c r="E48" s="369"/>
    </row>
    <row r="49" spans="1:5" s="195" customFormat="1" ht="31.5" customHeight="1" x14ac:dyDescent="0.25">
      <c r="A49" s="412" t="s">
        <v>300</v>
      </c>
      <c r="B49" s="413"/>
      <c r="C49" s="414"/>
      <c r="D49" s="369"/>
      <c r="E49" s="369"/>
    </row>
    <row r="50" spans="1:5" ht="24" x14ac:dyDescent="0.25">
      <c r="A50" s="201" t="s">
        <v>393</v>
      </c>
      <c r="B50" s="225"/>
      <c r="C50" s="225"/>
    </row>
    <row r="51" spans="1:5" x14ac:dyDescent="0.25">
      <c r="A51" s="200" t="s">
        <v>301</v>
      </c>
      <c r="B51" s="225"/>
      <c r="C51" s="225"/>
    </row>
    <row r="52" spans="1:5" x14ac:dyDescent="0.25">
      <c r="A52" s="201" t="s">
        <v>302</v>
      </c>
      <c r="B52" s="225"/>
      <c r="C52" s="225"/>
    </row>
    <row r="53" spans="1:5" x14ac:dyDescent="0.25">
      <c r="A53" s="201" t="s">
        <v>303</v>
      </c>
      <c r="B53" s="225"/>
      <c r="C53" s="225"/>
    </row>
    <row r="54" spans="1:5" x14ac:dyDescent="0.25">
      <c r="A54" s="201" t="s">
        <v>304</v>
      </c>
      <c r="B54" s="198">
        <f t="shared" ref="B54:C54" si="4">B50+B52+B53</f>
        <v>0</v>
      </c>
      <c r="C54" s="198">
        <f t="shared" si="4"/>
        <v>0</v>
      </c>
    </row>
    <row r="55" spans="1:5" ht="29.25" customHeight="1" x14ac:dyDescent="0.25">
      <c r="A55" s="418" t="s">
        <v>394</v>
      </c>
      <c r="B55" s="419"/>
      <c r="C55" s="420"/>
    </row>
    <row r="56" spans="1:5" x14ac:dyDescent="0.25">
      <c r="A56" s="201" t="s">
        <v>395</v>
      </c>
      <c r="B56" s="225"/>
      <c r="C56" s="225"/>
    </row>
    <row r="57" spans="1:5" x14ac:dyDescent="0.25">
      <c r="A57" s="200" t="s">
        <v>305</v>
      </c>
      <c r="B57" s="225"/>
      <c r="C57" s="225"/>
    </row>
    <row r="58" spans="1:5" x14ac:dyDescent="0.25">
      <c r="A58" s="200" t="s">
        <v>306</v>
      </c>
      <c r="B58" s="225"/>
      <c r="C58" s="225"/>
    </row>
    <row r="59" spans="1:5" s="195" customFormat="1" x14ac:dyDescent="0.25">
      <c r="A59" s="201" t="s">
        <v>396</v>
      </c>
      <c r="B59" s="225"/>
      <c r="C59" s="225"/>
      <c r="D59" s="369"/>
      <c r="E59" s="369"/>
    </row>
    <row r="60" spans="1:5" s="195" customFormat="1" x14ac:dyDescent="0.25">
      <c r="A60" s="200" t="s">
        <v>307</v>
      </c>
      <c r="B60" s="225"/>
      <c r="C60" s="225"/>
      <c r="D60" s="369"/>
      <c r="E60" s="369"/>
    </row>
    <row r="61" spans="1:5" x14ac:dyDescent="0.25">
      <c r="A61" s="200" t="s">
        <v>308</v>
      </c>
      <c r="B61" s="225"/>
      <c r="C61" s="225"/>
    </row>
    <row r="62" spans="1:5" x14ac:dyDescent="0.25">
      <c r="A62" s="200" t="s">
        <v>309</v>
      </c>
      <c r="B62" s="225"/>
      <c r="C62" s="225"/>
    </row>
    <row r="63" spans="1:5" ht="36" x14ac:dyDescent="0.25">
      <c r="A63" s="201" t="s">
        <v>310</v>
      </c>
      <c r="B63" s="225"/>
      <c r="C63" s="225"/>
    </row>
    <row r="64" spans="1:5" x14ac:dyDescent="0.25">
      <c r="A64" s="200" t="s">
        <v>311</v>
      </c>
      <c r="B64" s="225"/>
      <c r="C64" s="225"/>
    </row>
    <row r="65" spans="1:5" ht="24" x14ac:dyDescent="0.25">
      <c r="A65" s="201" t="s">
        <v>312</v>
      </c>
      <c r="B65" s="225"/>
      <c r="C65" s="225"/>
    </row>
    <row r="66" spans="1:5" ht="24" x14ac:dyDescent="0.25">
      <c r="A66" s="201" t="s">
        <v>328</v>
      </c>
      <c r="B66" s="225"/>
      <c r="C66" s="225"/>
    </row>
    <row r="67" spans="1:5" x14ac:dyDescent="0.25">
      <c r="A67" s="201" t="s">
        <v>313</v>
      </c>
      <c r="B67" s="225"/>
      <c r="C67" s="225"/>
    </row>
    <row r="68" spans="1:5" ht="24" x14ac:dyDescent="0.25">
      <c r="A68" s="201" t="s">
        <v>397</v>
      </c>
      <c r="B68" s="225"/>
      <c r="C68" s="225"/>
    </row>
    <row r="69" spans="1:5" ht="14.25" customHeight="1" x14ac:dyDescent="0.25">
      <c r="A69" s="200" t="s">
        <v>314</v>
      </c>
      <c r="B69" s="225"/>
      <c r="C69" s="225"/>
    </row>
    <row r="70" spans="1:5" s="195" customFormat="1" ht="18" customHeight="1" x14ac:dyDescent="0.25">
      <c r="A70" s="201" t="s">
        <v>315</v>
      </c>
      <c r="B70" s="225"/>
      <c r="C70" s="225"/>
      <c r="D70" s="369"/>
      <c r="E70" s="369"/>
    </row>
    <row r="71" spans="1:5" s="195" customFormat="1" x14ac:dyDescent="0.25">
      <c r="A71" s="215" t="s">
        <v>316</v>
      </c>
      <c r="B71" s="225"/>
      <c r="C71" s="225"/>
      <c r="D71" s="369"/>
      <c r="E71" s="369"/>
    </row>
    <row r="72" spans="1:5" s="195" customFormat="1" x14ac:dyDescent="0.25">
      <c r="A72" s="201" t="s">
        <v>317</v>
      </c>
      <c r="B72" s="198">
        <f t="shared" ref="B72:C72" si="5">B56+B59+B63+B65+B66+B67+B68+B70+B71</f>
        <v>0</v>
      </c>
      <c r="C72" s="198">
        <f t="shared" si="5"/>
        <v>0</v>
      </c>
      <c r="D72" s="369"/>
      <c r="E72" s="369"/>
    </row>
    <row r="73" spans="1:5" s="195" customFormat="1" x14ac:dyDescent="0.25">
      <c r="A73" s="201" t="s">
        <v>318</v>
      </c>
      <c r="B73" s="202">
        <f t="shared" ref="B73:C73" si="6">B54+B72</f>
        <v>0</v>
      </c>
      <c r="C73" s="202">
        <f t="shared" si="6"/>
        <v>0</v>
      </c>
      <c r="D73" s="369"/>
      <c r="E73" s="369"/>
    </row>
    <row r="74" spans="1:5" s="195" customFormat="1" ht="24" x14ac:dyDescent="0.25">
      <c r="A74" s="201" t="s">
        <v>319</v>
      </c>
      <c r="B74" s="198">
        <f t="shared" ref="B74:C74" si="7">B46-B73</f>
        <v>0</v>
      </c>
      <c r="C74" s="198">
        <f t="shared" si="7"/>
        <v>0</v>
      </c>
      <c r="D74" s="369"/>
      <c r="E74" s="369"/>
    </row>
    <row r="75" spans="1:5" ht="15.75" customHeight="1" x14ac:dyDescent="0.25">
      <c r="A75" s="418" t="s">
        <v>320</v>
      </c>
      <c r="B75" s="419"/>
      <c r="C75" s="420"/>
    </row>
    <row r="76" spans="1:5" x14ac:dyDescent="0.25">
      <c r="A76" s="201" t="s">
        <v>398</v>
      </c>
      <c r="B76" s="225"/>
      <c r="C76" s="225"/>
    </row>
    <row r="77" spans="1:5" x14ac:dyDescent="0.25">
      <c r="A77" s="201" t="s">
        <v>321</v>
      </c>
      <c r="B77" s="225"/>
      <c r="C77" s="225"/>
    </row>
    <row r="78" spans="1:5" x14ac:dyDescent="0.25">
      <c r="A78" s="201" t="s">
        <v>322</v>
      </c>
      <c r="B78" s="225"/>
      <c r="C78" s="225"/>
    </row>
    <row r="79" spans="1:5" x14ac:dyDescent="0.25">
      <c r="A79" s="201" t="s">
        <v>323</v>
      </c>
      <c r="B79" s="225"/>
      <c r="C79" s="225"/>
    </row>
    <row r="80" spans="1:5" x14ac:dyDescent="0.25">
      <c r="A80" s="201" t="s">
        <v>324</v>
      </c>
      <c r="B80" s="225"/>
      <c r="C80" s="225"/>
    </row>
    <row r="81" spans="1:5" s="195" customFormat="1" x14ac:dyDescent="0.25">
      <c r="A81" s="201" t="s">
        <v>325</v>
      </c>
      <c r="B81" s="198">
        <f t="shared" ref="B81:C81" si="8">B76+B77-B78+B79-B80</f>
        <v>0</v>
      </c>
      <c r="C81" s="198">
        <f t="shared" si="8"/>
        <v>0</v>
      </c>
      <c r="D81" s="369"/>
      <c r="E81" s="369"/>
    </row>
    <row r="82" spans="1:5" s="195" customFormat="1" ht="12.6" thickBot="1" x14ac:dyDescent="0.3">
      <c r="A82" s="203" t="s">
        <v>326</v>
      </c>
      <c r="B82" s="204">
        <f>B81+B73</f>
        <v>0</v>
      </c>
      <c r="C82" s="204">
        <f>C81+C73</f>
        <v>0</v>
      </c>
      <c r="D82" s="369"/>
      <c r="E82" s="369"/>
    </row>
    <row r="83" spans="1:5" ht="13.2" thickTop="1" thickBot="1" x14ac:dyDescent="0.3">
      <c r="A83" s="216" t="s">
        <v>327</v>
      </c>
      <c r="B83" s="217" t="str">
        <f>IF(B46-B82=0,"da","nu")</f>
        <v>da</v>
      </c>
      <c r="C83" s="217" t="str">
        <f>IF(C46-C82=0,"da","nu")</f>
        <v>da</v>
      </c>
    </row>
    <row r="84" spans="1:5" ht="12.6" thickTop="1" x14ac:dyDescent="0.25">
      <c r="A84" s="356"/>
      <c r="B84" s="357"/>
      <c r="C84" s="357"/>
    </row>
    <row r="85" spans="1:5" x14ac:dyDescent="0.25">
      <c r="A85" s="356"/>
      <c r="B85" s="357"/>
      <c r="C85" s="357"/>
    </row>
    <row r="86" spans="1:5" x14ac:dyDescent="0.25">
      <c r="A86" s="356"/>
      <c r="B86" s="357"/>
      <c r="C86" s="357"/>
    </row>
    <row r="87" spans="1:5" x14ac:dyDescent="0.25">
      <c r="A87" s="356"/>
      <c r="B87" s="357"/>
      <c r="C87" s="357"/>
    </row>
    <row r="88" spans="1:5" x14ac:dyDescent="0.25">
      <c r="A88" s="356"/>
      <c r="B88" s="357"/>
      <c r="C88" s="357"/>
    </row>
    <row r="89" spans="1:5" x14ac:dyDescent="0.25">
      <c r="A89" s="356"/>
      <c r="B89" s="357"/>
      <c r="C89" s="357"/>
    </row>
    <row r="90" spans="1:5" x14ac:dyDescent="0.25">
      <c r="A90" s="356"/>
      <c r="B90" s="357"/>
      <c r="C90" s="357"/>
    </row>
    <row r="91" spans="1:5" x14ac:dyDescent="0.25">
      <c r="A91" s="356"/>
      <c r="B91" s="357"/>
      <c r="C91" s="357"/>
    </row>
    <row r="92" spans="1:5" x14ac:dyDescent="0.25">
      <c r="A92" s="356"/>
      <c r="B92" s="357"/>
      <c r="C92" s="357"/>
    </row>
    <row r="93" spans="1:5" x14ac:dyDescent="0.25">
      <c r="A93" s="356"/>
      <c r="B93" s="357"/>
      <c r="C93" s="357"/>
    </row>
    <row r="94" spans="1:5" x14ac:dyDescent="0.25">
      <c r="A94" s="356"/>
      <c r="B94" s="357"/>
      <c r="C94" s="357"/>
    </row>
    <row r="95" spans="1:5" x14ac:dyDescent="0.25">
      <c r="A95" s="356"/>
      <c r="B95" s="357"/>
      <c r="C95" s="357"/>
    </row>
    <row r="96" spans="1:5" x14ac:dyDescent="0.25">
      <c r="A96" s="356"/>
      <c r="B96" s="357"/>
      <c r="C96" s="357"/>
    </row>
    <row r="97" spans="1:5" x14ac:dyDescent="0.25">
      <c r="A97" s="356"/>
      <c r="B97" s="357"/>
      <c r="C97" s="357"/>
    </row>
    <row r="98" spans="1:5" x14ac:dyDescent="0.25">
      <c r="A98" s="356"/>
      <c r="B98" s="357"/>
      <c r="C98" s="357"/>
    </row>
    <row r="99" spans="1:5" x14ac:dyDescent="0.25">
      <c r="A99" s="356"/>
      <c r="B99" s="357"/>
      <c r="C99" s="357"/>
    </row>
    <row r="100" spans="1:5" x14ac:dyDescent="0.25">
      <c r="A100" s="356"/>
      <c r="B100" s="357"/>
      <c r="C100" s="357"/>
    </row>
    <row r="101" spans="1:5" x14ac:dyDescent="0.25">
      <c r="A101" s="356"/>
      <c r="B101" s="357"/>
      <c r="C101" s="357"/>
    </row>
    <row r="102" spans="1:5" x14ac:dyDescent="0.25">
      <c r="A102" s="425" t="s">
        <v>329</v>
      </c>
      <c r="B102" s="425"/>
      <c r="C102" s="425"/>
    </row>
    <row r="103" spans="1:5" s="195" customFormat="1" x14ac:dyDescent="0.25">
      <c r="A103" s="350"/>
      <c r="B103" s="205"/>
      <c r="C103" s="205"/>
      <c r="D103" s="369"/>
      <c r="E103" s="369"/>
    </row>
    <row r="104" spans="1:5" x14ac:dyDescent="0.25">
      <c r="A104" s="206"/>
      <c r="B104" s="358">
        <f>B11</f>
        <v>2021</v>
      </c>
      <c r="C104" s="358">
        <f>C11</f>
        <v>2022</v>
      </c>
    </row>
    <row r="105" spans="1:5" x14ac:dyDescent="0.25">
      <c r="A105" s="418" t="s">
        <v>330</v>
      </c>
      <c r="B105" s="419"/>
      <c r="C105" s="419"/>
    </row>
    <row r="106" spans="1:5" ht="24" x14ac:dyDescent="0.25">
      <c r="A106" s="200" t="s">
        <v>331</v>
      </c>
      <c r="B106" s="226"/>
      <c r="C106" s="226"/>
    </row>
    <row r="107" spans="1:5" x14ac:dyDescent="0.25">
      <c r="A107" s="200" t="s">
        <v>332</v>
      </c>
      <c r="B107" s="226"/>
      <c r="C107" s="226"/>
    </row>
    <row r="108" spans="1:5" ht="24" x14ac:dyDescent="0.25">
      <c r="A108" s="200" t="s">
        <v>333</v>
      </c>
      <c r="B108" s="226"/>
      <c r="C108" s="226"/>
    </row>
    <row r="109" spans="1:5" x14ac:dyDescent="0.25">
      <c r="A109" s="200" t="s">
        <v>334</v>
      </c>
      <c r="B109" s="226"/>
      <c r="C109" s="226"/>
    </row>
    <row r="110" spans="1:5" x14ac:dyDescent="0.25">
      <c r="A110" s="206" t="s">
        <v>335</v>
      </c>
      <c r="B110" s="198">
        <f>SUM(B106:B109)</f>
        <v>0</v>
      </c>
      <c r="C110" s="198">
        <f>SUM(C106:C109)</f>
        <v>0</v>
      </c>
    </row>
    <row r="111" spans="1:5" x14ac:dyDescent="0.25">
      <c r="A111" s="418" t="s">
        <v>336</v>
      </c>
      <c r="B111" s="419"/>
      <c r="C111" s="419"/>
    </row>
    <row r="112" spans="1:5" x14ac:dyDescent="0.25">
      <c r="A112" s="200" t="s">
        <v>337</v>
      </c>
      <c r="B112" s="226"/>
      <c r="C112" s="226"/>
    </row>
    <row r="113" spans="1:3" x14ac:dyDescent="0.25">
      <c r="A113" s="200" t="s">
        <v>338</v>
      </c>
      <c r="B113" s="226"/>
      <c r="C113" s="226"/>
    </row>
    <row r="114" spans="1:3" x14ac:dyDescent="0.25">
      <c r="A114" s="200" t="s">
        <v>339</v>
      </c>
      <c r="B114" s="226"/>
      <c r="C114" s="226"/>
    </row>
    <row r="115" spans="1:3" x14ac:dyDescent="0.25">
      <c r="A115" s="200" t="s">
        <v>340</v>
      </c>
      <c r="B115" s="226"/>
      <c r="C115" s="226"/>
    </row>
    <row r="116" spans="1:3" x14ac:dyDescent="0.25">
      <c r="A116" s="218" t="s">
        <v>341</v>
      </c>
      <c r="B116" s="226"/>
      <c r="C116" s="226"/>
    </row>
    <row r="117" spans="1:3" x14ac:dyDescent="0.25">
      <c r="A117" s="206" t="s">
        <v>342</v>
      </c>
      <c r="B117" s="198">
        <f>SUM(B112:B116)</f>
        <v>0</v>
      </c>
      <c r="C117" s="198">
        <f>SUM(C112:C116)</f>
        <v>0</v>
      </c>
    </row>
    <row r="118" spans="1:3" x14ac:dyDescent="0.25">
      <c r="A118" s="206" t="s">
        <v>343</v>
      </c>
      <c r="B118" s="198">
        <f>B110-B117</f>
        <v>0</v>
      </c>
      <c r="C118" s="198">
        <f>C110-C117</f>
        <v>0</v>
      </c>
    </row>
    <row r="119" spans="1:3" x14ac:dyDescent="0.25">
      <c r="A119" s="207" t="s">
        <v>344</v>
      </c>
      <c r="B119" s="199">
        <f>IF(B118&lt;0,"",B118)</f>
        <v>0</v>
      </c>
      <c r="C119" s="199">
        <f>IF(C118&lt;0,"",C118)</f>
        <v>0</v>
      </c>
    </row>
    <row r="120" spans="1:3" x14ac:dyDescent="0.25">
      <c r="A120" s="207" t="s">
        <v>345</v>
      </c>
      <c r="B120" s="199" t="str">
        <f>IF(B118&lt;0,-B118,"")</f>
        <v/>
      </c>
      <c r="C120" s="199" t="str">
        <f>IF(C118&lt;0,-C118,"")</f>
        <v/>
      </c>
    </row>
    <row r="121" spans="1:3" x14ac:dyDescent="0.25">
      <c r="A121" s="206" t="s">
        <v>346</v>
      </c>
      <c r="B121" s="227"/>
      <c r="C121" s="227"/>
    </row>
    <row r="122" spans="1:3" x14ac:dyDescent="0.25">
      <c r="A122" s="206" t="s">
        <v>347</v>
      </c>
      <c r="B122" s="227"/>
      <c r="C122" s="227"/>
    </row>
    <row r="123" spans="1:3" x14ac:dyDescent="0.25">
      <c r="A123" s="206" t="s">
        <v>348</v>
      </c>
      <c r="B123" s="198">
        <f>B121-B122</f>
        <v>0</v>
      </c>
      <c r="C123" s="198">
        <f>C121-C122</f>
        <v>0</v>
      </c>
    </row>
    <row r="124" spans="1:3" x14ac:dyDescent="0.25">
      <c r="A124" s="207" t="s">
        <v>344</v>
      </c>
      <c r="B124" s="199">
        <f>IF(B123&lt;0,"",B123)</f>
        <v>0</v>
      </c>
      <c r="C124" s="199">
        <f>IF(C123&lt;0,"",C123)</f>
        <v>0</v>
      </c>
    </row>
    <row r="125" spans="1:3" x14ac:dyDescent="0.25">
      <c r="A125" s="207" t="s">
        <v>345</v>
      </c>
      <c r="B125" s="199" t="str">
        <f>IF(B123&lt;0,-B123,"")</f>
        <v/>
      </c>
      <c r="C125" s="199" t="str">
        <f>IF(C123&lt;0,-C123,"")</f>
        <v/>
      </c>
    </row>
    <row r="126" spans="1:3" x14ac:dyDescent="0.25">
      <c r="A126" s="206" t="s">
        <v>349</v>
      </c>
      <c r="B126" s="198">
        <f>B118+B123</f>
        <v>0</v>
      </c>
      <c r="C126" s="198">
        <f>C118+C123</f>
        <v>0</v>
      </c>
    </row>
    <row r="127" spans="1:3" x14ac:dyDescent="0.25">
      <c r="A127" s="207" t="s">
        <v>344</v>
      </c>
      <c r="B127" s="199">
        <f>IF(B126&lt;0,"",B126)</f>
        <v>0</v>
      </c>
      <c r="C127" s="199">
        <f>IF(C126&lt;0,"",C126)</f>
        <v>0</v>
      </c>
    </row>
    <row r="128" spans="1:3" x14ac:dyDescent="0.25">
      <c r="A128" s="207" t="s">
        <v>345</v>
      </c>
      <c r="B128" s="199" t="str">
        <f>IF(B126&lt;0,-B126,"")</f>
        <v/>
      </c>
      <c r="C128" s="199" t="str">
        <f>IF(C126&lt;0,-C126,"")</f>
        <v/>
      </c>
    </row>
    <row r="129" spans="1:5" x14ac:dyDescent="0.25">
      <c r="A129" s="206" t="s">
        <v>350</v>
      </c>
      <c r="B129" s="227"/>
      <c r="C129" s="227"/>
    </row>
    <row r="130" spans="1:5" x14ac:dyDescent="0.25">
      <c r="A130" s="206" t="s">
        <v>351</v>
      </c>
      <c r="B130" s="227"/>
      <c r="C130" s="227"/>
    </row>
    <row r="131" spans="1:5" x14ac:dyDescent="0.25">
      <c r="A131" s="206" t="s">
        <v>352</v>
      </c>
      <c r="B131" s="198">
        <f>B129-B130</f>
        <v>0</v>
      </c>
      <c r="C131" s="198">
        <f>C129-C130</f>
        <v>0</v>
      </c>
    </row>
    <row r="132" spans="1:5" x14ac:dyDescent="0.25">
      <c r="A132" s="207" t="s">
        <v>344</v>
      </c>
      <c r="B132" s="199">
        <f>IF(B131&lt;0,"",B131)</f>
        <v>0</v>
      </c>
      <c r="C132" s="199">
        <f>IF(C131&lt;0,"",C131)</f>
        <v>0</v>
      </c>
    </row>
    <row r="133" spans="1:5" x14ac:dyDescent="0.25">
      <c r="A133" s="207" t="s">
        <v>345</v>
      </c>
      <c r="B133" s="199" t="str">
        <f>IF(B131&lt;0,-B131,"")</f>
        <v/>
      </c>
      <c r="C133" s="199" t="str">
        <f>IF(C131&lt;0,-C131,"")</f>
        <v/>
      </c>
    </row>
    <row r="134" spans="1:5" x14ac:dyDescent="0.25">
      <c r="A134" s="206" t="s">
        <v>353</v>
      </c>
      <c r="B134" s="198">
        <f>B110+B121+B129</f>
        <v>0</v>
      </c>
      <c r="C134" s="198">
        <f>C110+C121+C129</f>
        <v>0</v>
      </c>
      <c r="E134" s="370"/>
    </row>
    <row r="135" spans="1:5" x14ac:dyDescent="0.25">
      <c r="A135" s="206" t="s">
        <v>354</v>
      </c>
      <c r="B135" s="198">
        <f>B117+B122+B130</f>
        <v>0</v>
      </c>
      <c r="C135" s="198">
        <f>C117+C122+C130</f>
        <v>0</v>
      </c>
    </row>
    <row r="136" spans="1:5" x14ac:dyDescent="0.25">
      <c r="A136" s="206" t="s">
        <v>355</v>
      </c>
      <c r="B136" s="198">
        <f>B134-B135</f>
        <v>0</v>
      </c>
      <c r="C136" s="198">
        <f>C134-C135</f>
        <v>0</v>
      </c>
    </row>
    <row r="137" spans="1:5" x14ac:dyDescent="0.25">
      <c r="A137" s="207" t="s">
        <v>344</v>
      </c>
      <c r="B137" s="199">
        <f>IF(B136&lt;0,"",B136)</f>
        <v>0</v>
      </c>
      <c r="C137" s="199">
        <f>IF(C136&lt;0,"",C136)</f>
        <v>0</v>
      </c>
    </row>
    <row r="138" spans="1:5" x14ac:dyDescent="0.25">
      <c r="A138" s="207" t="s">
        <v>345</v>
      </c>
      <c r="B138" s="199" t="str">
        <f>IF(B136&lt;0,-B136,"")</f>
        <v/>
      </c>
      <c r="C138" s="199" t="str">
        <f>IF(C136&lt;0,-C136,"")</f>
        <v/>
      </c>
    </row>
    <row r="139" spans="1:5" s="356" customFormat="1" x14ac:dyDescent="0.25">
      <c r="A139" s="207"/>
      <c r="B139" s="199"/>
      <c r="C139" s="199"/>
      <c r="D139" s="371"/>
      <c r="E139" s="371"/>
    </row>
    <row r="140" spans="1:5" s="356" customFormat="1" x14ac:dyDescent="0.25">
      <c r="A140" s="359"/>
      <c r="B140" s="360"/>
      <c r="C140" s="360"/>
      <c r="D140" s="371"/>
      <c r="E140" s="371"/>
    </row>
    <row r="141" spans="1:5" s="356" customFormat="1" x14ac:dyDescent="0.25">
      <c r="A141" s="359"/>
      <c r="B141" s="360"/>
      <c r="C141" s="360"/>
      <c r="D141" s="371"/>
      <c r="E141" s="371"/>
    </row>
    <row r="142" spans="1:5" s="356" customFormat="1" x14ac:dyDescent="0.25">
      <c r="A142" s="359"/>
      <c r="B142" s="360"/>
      <c r="C142" s="360"/>
      <c r="D142" s="371"/>
      <c r="E142" s="371"/>
    </row>
    <row r="143" spans="1:5" s="356" customFormat="1" x14ac:dyDescent="0.25">
      <c r="A143" s="359"/>
      <c r="B143" s="360"/>
      <c r="C143" s="360"/>
      <c r="D143" s="371"/>
      <c r="E143" s="371"/>
    </row>
    <row r="144" spans="1:5" s="356" customFormat="1" x14ac:dyDescent="0.25">
      <c r="A144" s="359"/>
      <c r="B144" s="360"/>
      <c r="C144" s="360"/>
      <c r="D144" s="371"/>
      <c r="E144" s="371"/>
    </row>
    <row r="145" spans="1:5" s="356" customFormat="1" x14ac:dyDescent="0.25">
      <c r="A145" s="359"/>
      <c r="B145" s="360"/>
      <c r="C145" s="360"/>
      <c r="D145" s="371"/>
      <c r="E145" s="371"/>
    </row>
    <row r="146" spans="1:5" s="356" customFormat="1" x14ac:dyDescent="0.25">
      <c r="A146" s="359"/>
      <c r="B146" s="360"/>
      <c r="C146" s="360"/>
      <c r="D146" s="371"/>
      <c r="E146" s="371"/>
    </row>
    <row r="147" spans="1:5" s="356" customFormat="1" x14ac:dyDescent="0.25">
      <c r="A147" s="359"/>
      <c r="B147" s="360"/>
      <c r="C147" s="360"/>
      <c r="D147" s="371"/>
      <c r="E147" s="371"/>
    </row>
    <row r="148" spans="1:5" s="356" customFormat="1" x14ac:dyDescent="0.25">
      <c r="A148" s="359"/>
      <c r="B148" s="360"/>
      <c r="C148" s="360"/>
      <c r="D148" s="371"/>
      <c r="E148" s="371"/>
    </row>
    <row r="149" spans="1:5" s="356" customFormat="1" x14ac:dyDescent="0.25">
      <c r="A149" s="359"/>
      <c r="B149" s="360"/>
      <c r="C149" s="360"/>
      <c r="D149" s="371"/>
      <c r="E149" s="371"/>
    </row>
    <row r="150" spans="1:5" s="356" customFormat="1" x14ac:dyDescent="0.25">
      <c r="A150" s="359"/>
      <c r="B150" s="360"/>
      <c r="C150" s="360"/>
      <c r="D150" s="371"/>
      <c r="E150" s="371"/>
    </row>
    <row r="151" spans="1:5" s="356" customFormat="1" x14ac:dyDescent="0.25">
      <c r="A151" s="359"/>
      <c r="B151" s="360"/>
      <c r="C151" s="360"/>
      <c r="D151" s="371"/>
      <c r="E151" s="371"/>
    </row>
    <row r="152" spans="1:5" s="356" customFormat="1" x14ac:dyDescent="0.25">
      <c r="A152" s="359"/>
      <c r="B152" s="360"/>
      <c r="C152" s="360"/>
      <c r="D152" s="371"/>
      <c r="E152" s="371"/>
    </row>
    <row r="153" spans="1:5" s="356" customFormat="1" x14ac:dyDescent="0.25">
      <c r="A153" s="359"/>
      <c r="B153" s="360"/>
      <c r="C153" s="360"/>
      <c r="D153" s="371"/>
      <c r="E153" s="371"/>
    </row>
    <row r="154" spans="1:5" s="356" customFormat="1" x14ac:dyDescent="0.25">
      <c r="A154" s="359"/>
      <c r="B154" s="360"/>
      <c r="C154" s="360"/>
      <c r="D154" s="371"/>
      <c r="E154" s="371"/>
    </row>
    <row r="155" spans="1:5" s="356" customFormat="1" x14ac:dyDescent="0.25">
      <c r="A155" s="359"/>
      <c r="B155" s="360"/>
      <c r="C155" s="360"/>
      <c r="D155" s="371"/>
      <c r="E155" s="371"/>
    </row>
    <row r="156" spans="1:5" x14ac:dyDescent="0.25">
      <c r="A156" s="424" t="s">
        <v>494</v>
      </c>
      <c r="B156" s="424"/>
      <c r="C156" s="424"/>
    </row>
    <row r="157" spans="1:5" x14ac:dyDescent="0.25">
      <c r="A157" s="208"/>
      <c r="B157" s="209"/>
      <c r="C157" s="209"/>
    </row>
    <row r="158" spans="1:5" x14ac:dyDescent="0.25">
      <c r="A158" s="206" t="s">
        <v>356</v>
      </c>
      <c r="B158" s="364">
        <f>B104</f>
        <v>2021</v>
      </c>
      <c r="C158" s="364">
        <f>C104</f>
        <v>2022</v>
      </c>
    </row>
    <row r="159" spans="1:5" x14ac:dyDescent="0.25">
      <c r="A159" s="210" t="s">
        <v>357</v>
      </c>
      <c r="B159" s="225"/>
      <c r="C159" s="225"/>
    </row>
    <row r="160" spans="1:5" x14ac:dyDescent="0.25">
      <c r="A160" s="210" t="s">
        <v>358</v>
      </c>
      <c r="B160" s="225"/>
      <c r="C160" s="225"/>
    </row>
    <row r="161" spans="1:3" x14ac:dyDescent="0.25">
      <c r="A161" s="210" t="s">
        <v>359</v>
      </c>
      <c r="B161" s="225"/>
      <c r="C161" s="225"/>
    </row>
    <row r="162" spans="1:3" x14ac:dyDescent="0.25">
      <c r="A162" s="210" t="s">
        <v>360</v>
      </c>
      <c r="B162" s="225"/>
      <c r="C162" s="225"/>
    </row>
    <row r="163" spans="1:3" x14ac:dyDescent="0.25">
      <c r="A163" s="210" t="s">
        <v>361</v>
      </c>
      <c r="B163" s="225"/>
      <c r="C163" s="225"/>
    </row>
    <row r="164" spans="1:3" x14ac:dyDescent="0.25">
      <c r="A164" s="210" t="s">
        <v>362</v>
      </c>
      <c r="B164" s="225"/>
      <c r="C164" s="225"/>
    </row>
    <row r="165" spans="1:3" x14ac:dyDescent="0.25">
      <c r="A165" s="210" t="s">
        <v>363</v>
      </c>
      <c r="B165" s="225"/>
      <c r="C165" s="225"/>
    </row>
    <row r="166" spans="1:3" ht="24" x14ac:dyDescent="0.25">
      <c r="A166" s="210" t="s">
        <v>364</v>
      </c>
      <c r="B166" s="225"/>
      <c r="C166" s="225"/>
    </row>
    <row r="167" spans="1:3" ht="24" x14ac:dyDescent="0.25">
      <c r="A167" s="210" t="s">
        <v>365</v>
      </c>
      <c r="B167" s="225"/>
      <c r="C167" s="225"/>
    </row>
    <row r="168" spans="1:3" x14ac:dyDescent="0.25">
      <c r="A168" s="210" t="s">
        <v>366</v>
      </c>
      <c r="B168" s="225"/>
      <c r="C168" s="225"/>
    </row>
    <row r="169" spans="1:3" x14ac:dyDescent="0.25">
      <c r="A169" s="210" t="s">
        <v>367</v>
      </c>
      <c r="B169" s="225"/>
      <c r="C169" s="225"/>
    </row>
    <row r="170" spans="1:3" x14ac:dyDescent="0.25">
      <c r="A170" s="210" t="s">
        <v>368</v>
      </c>
      <c r="B170" s="225"/>
      <c r="C170" s="225"/>
    </row>
    <row r="171" spans="1:3" hidden="1" x14ac:dyDescent="0.25">
      <c r="A171" s="210" t="s">
        <v>369</v>
      </c>
      <c r="B171" s="225"/>
      <c r="C171" s="225"/>
    </row>
    <row r="172" spans="1:3" hidden="1" x14ac:dyDescent="0.25">
      <c r="A172" s="366" t="s">
        <v>370</v>
      </c>
      <c r="B172" s="225"/>
      <c r="C172" s="225"/>
    </row>
    <row r="173" spans="1:3" hidden="1" x14ac:dyDescent="0.25">
      <c r="A173" s="366" t="s">
        <v>371</v>
      </c>
      <c r="B173" s="225"/>
      <c r="C173" s="225"/>
    </row>
    <row r="174" spans="1:3" x14ac:dyDescent="0.25">
      <c r="A174" s="210" t="s">
        <v>372</v>
      </c>
      <c r="B174" s="225"/>
      <c r="C174" s="225"/>
    </row>
    <row r="175" spans="1:3" ht="28.2" hidden="1" customHeight="1" x14ac:dyDescent="0.25">
      <c r="A175" s="366" t="s">
        <v>373</v>
      </c>
      <c r="B175" s="225"/>
      <c r="C175" s="225"/>
    </row>
    <row r="176" spans="1:3" x14ac:dyDescent="0.25">
      <c r="A176" s="210" t="s">
        <v>374</v>
      </c>
      <c r="B176" s="225"/>
      <c r="C176" s="225"/>
    </row>
    <row r="177" spans="1:5" s="194" customFormat="1" x14ac:dyDescent="0.25">
      <c r="A177" s="210" t="s">
        <v>375</v>
      </c>
      <c r="B177" s="225"/>
      <c r="C177" s="225"/>
      <c r="D177" s="372"/>
      <c r="E177" s="372"/>
    </row>
    <row r="178" spans="1:5" x14ac:dyDescent="0.25">
      <c r="A178" s="210" t="s">
        <v>376</v>
      </c>
      <c r="B178" s="225"/>
      <c r="C178" s="225"/>
    </row>
    <row r="179" spans="1:5" x14ac:dyDescent="0.25">
      <c r="A179" s="210" t="s">
        <v>377</v>
      </c>
      <c r="B179" s="225"/>
      <c r="C179" s="225"/>
    </row>
    <row r="180" spans="1:5" x14ac:dyDescent="0.25">
      <c r="A180" s="210" t="s">
        <v>378</v>
      </c>
      <c r="B180" s="225"/>
      <c r="C180" s="225"/>
    </row>
    <row r="181" spans="1:5" x14ac:dyDescent="0.25">
      <c r="A181" s="210" t="s">
        <v>443</v>
      </c>
      <c r="B181" s="225"/>
      <c r="C181" s="225"/>
    </row>
    <row r="182" spans="1:5" x14ac:dyDescent="0.25">
      <c r="A182" s="210" t="s">
        <v>444</v>
      </c>
      <c r="B182" s="225"/>
      <c r="C182" s="225"/>
    </row>
    <row r="183" spans="1:5" x14ac:dyDescent="0.25">
      <c r="A183" s="210" t="s">
        <v>502</v>
      </c>
      <c r="B183" s="225"/>
      <c r="C183" s="225"/>
    </row>
    <row r="184" spans="1:5" x14ac:dyDescent="0.25">
      <c r="A184" s="210" t="s">
        <v>379</v>
      </c>
      <c r="B184" s="225"/>
      <c r="C184" s="225"/>
    </row>
    <row r="185" spans="1:5" x14ac:dyDescent="0.25">
      <c r="A185" s="210" t="s">
        <v>380</v>
      </c>
      <c r="B185" s="225"/>
      <c r="C185" s="225"/>
    </row>
    <row r="186" spans="1:5" x14ac:dyDescent="0.25">
      <c r="A186" s="210" t="s">
        <v>381</v>
      </c>
      <c r="B186" s="225"/>
      <c r="C186" s="225"/>
    </row>
    <row r="187" spans="1:5" hidden="1" x14ac:dyDescent="0.25">
      <c r="A187" s="211" t="s">
        <v>382</v>
      </c>
      <c r="B187" s="225"/>
      <c r="C187" s="225"/>
    </row>
    <row r="188" spans="1:5" hidden="1" x14ac:dyDescent="0.25">
      <c r="A188" s="211" t="s">
        <v>383</v>
      </c>
      <c r="B188" s="225"/>
      <c r="C188" s="225"/>
    </row>
    <row r="189" spans="1:5" hidden="1" x14ac:dyDescent="0.25">
      <c r="A189" s="211" t="s">
        <v>384</v>
      </c>
      <c r="B189" s="225"/>
      <c r="C189" s="225"/>
    </row>
    <row r="190" spans="1:5" hidden="1" x14ac:dyDescent="0.25">
      <c r="A190" s="211" t="s">
        <v>385</v>
      </c>
      <c r="B190" s="225"/>
      <c r="C190" s="225"/>
    </row>
    <row r="191" spans="1:5" hidden="1" x14ac:dyDescent="0.25">
      <c r="A191" s="211" t="s">
        <v>415</v>
      </c>
      <c r="B191" s="225"/>
      <c r="C191" s="225"/>
    </row>
    <row r="192" spans="1:5" x14ac:dyDescent="0.25">
      <c r="A192" s="210" t="s">
        <v>386</v>
      </c>
      <c r="B192" s="225"/>
      <c r="C192" s="225"/>
    </row>
    <row r="193" spans="1:5" x14ac:dyDescent="0.25">
      <c r="A193" s="211" t="s">
        <v>387</v>
      </c>
      <c r="B193" s="225"/>
      <c r="C193" s="225"/>
    </row>
    <row r="194" spans="1:5" x14ac:dyDescent="0.25">
      <c r="A194" s="211" t="s">
        <v>388</v>
      </c>
      <c r="B194" s="225"/>
      <c r="C194" s="225"/>
    </row>
    <row r="195" spans="1:5" x14ac:dyDescent="0.25">
      <c r="A195" s="211" t="s">
        <v>389</v>
      </c>
      <c r="B195" s="225"/>
      <c r="C195" s="225"/>
    </row>
    <row r="196" spans="1:5" x14ac:dyDescent="0.25">
      <c r="A196" s="211" t="s">
        <v>415</v>
      </c>
      <c r="B196" s="225"/>
      <c r="C196" s="225"/>
    </row>
    <row r="197" spans="1:5" x14ac:dyDescent="0.25">
      <c r="A197" s="211" t="s">
        <v>417</v>
      </c>
      <c r="B197" s="225"/>
      <c r="C197" s="225"/>
    </row>
    <row r="198" spans="1:5" x14ac:dyDescent="0.25">
      <c r="A198" s="211" t="s">
        <v>390</v>
      </c>
      <c r="B198" s="225"/>
      <c r="C198" s="225"/>
    </row>
    <row r="199" spans="1:5" x14ac:dyDescent="0.25">
      <c r="A199" s="211" t="s">
        <v>416</v>
      </c>
      <c r="B199" s="225"/>
      <c r="C199" s="225"/>
    </row>
    <row r="200" spans="1:5" x14ac:dyDescent="0.25">
      <c r="A200" s="211" t="s">
        <v>391</v>
      </c>
      <c r="B200" s="225"/>
      <c r="C200" s="225"/>
    </row>
    <row r="201" spans="1:5" x14ac:dyDescent="0.25">
      <c r="A201" s="211" t="s">
        <v>392</v>
      </c>
      <c r="B201" s="225"/>
      <c r="C201" s="225"/>
    </row>
    <row r="202" spans="1:5" x14ac:dyDescent="0.25">
      <c r="A202" s="424" t="s">
        <v>497</v>
      </c>
      <c r="B202" s="424"/>
      <c r="C202" s="424"/>
      <c r="D202" s="373"/>
      <c r="E202" s="373"/>
    </row>
    <row r="203" spans="1:5" ht="24" x14ac:dyDescent="0.25">
      <c r="A203" s="210" t="s">
        <v>498</v>
      </c>
      <c r="B203" s="365" t="e">
        <f>B160/B159</f>
        <v>#DIV/0!</v>
      </c>
      <c r="C203" s="365" t="e">
        <f>C160/C159</f>
        <v>#DIV/0!</v>
      </c>
      <c r="D203" s="374" t="e">
        <f>IF(C203&gt;E203,"NU","DA")</f>
        <v>#DIV/0!</v>
      </c>
      <c r="E203" s="375">
        <v>0.85</v>
      </c>
    </row>
    <row r="204" spans="1:5" ht="24" x14ac:dyDescent="0.25">
      <c r="A204" s="210" t="s">
        <v>499</v>
      </c>
      <c r="B204" s="365" t="e">
        <f>B162/B161</f>
        <v>#DIV/0!</v>
      </c>
      <c r="C204" s="365" t="e">
        <f>C162/C161</f>
        <v>#DIV/0!</v>
      </c>
      <c r="D204" s="376" t="e">
        <f t="shared" ref="D204" si="9">IF(C204&gt;E204,"NU","DA")</f>
        <v>#DIV/0!</v>
      </c>
      <c r="E204" s="377">
        <v>0.8</v>
      </c>
    </row>
    <row r="205" spans="1:5" ht="36" x14ac:dyDescent="0.25">
      <c r="A205" s="210" t="s">
        <v>433</v>
      </c>
      <c r="B205" s="365" t="str">
        <f>IFERROR(B167/B160,"")</f>
        <v/>
      </c>
      <c r="C205" s="365" t="str">
        <f>IFERROR(C167/C160,"")</f>
        <v/>
      </c>
      <c r="D205" s="376" t="str">
        <f>IF(C205&gt;E205,"NU","DA")</f>
        <v>NU</v>
      </c>
      <c r="E205" s="377">
        <v>0.5</v>
      </c>
    </row>
    <row r="206" spans="1:5" ht="24" x14ac:dyDescent="0.25">
      <c r="A206" s="383" t="s">
        <v>434</v>
      </c>
      <c r="B206" s="384" t="str">
        <f>IFERROR(B162/B160,"")</f>
        <v/>
      </c>
      <c r="C206" s="384" t="str">
        <f>IFERROR(C162/C160,"")</f>
        <v/>
      </c>
      <c r="D206" s="376" t="str">
        <f>IF(C206&gt;E206,"NU","DA")</f>
        <v>NU</v>
      </c>
      <c r="E206" s="378">
        <v>0.3</v>
      </c>
    </row>
    <row r="207" spans="1:5" ht="19.2" hidden="1" customHeight="1" x14ac:dyDescent="0.25">
      <c r="A207" s="210" t="s">
        <v>435</v>
      </c>
      <c r="B207" s="365" t="str">
        <f>IFERROR(B167/B171,"")</f>
        <v/>
      </c>
      <c r="C207" s="365" t="str">
        <f>IFERROR(C167/C171,"")</f>
        <v/>
      </c>
      <c r="E207" s="372"/>
    </row>
    <row r="208" spans="1:5" ht="24" x14ac:dyDescent="0.25">
      <c r="A208" s="210" t="s">
        <v>436</v>
      </c>
      <c r="B208" s="365" t="str">
        <f>IFERROR(B174/B160,"")</f>
        <v/>
      </c>
      <c r="C208" s="365" t="str">
        <f>IFERROR(C174/C160,"")</f>
        <v/>
      </c>
      <c r="D208" s="376" t="str">
        <f>IF(C208&gt;E208,"DA","NU")</f>
        <v>DA</v>
      </c>
      <c r="E208" s="377">
        <v>0.7</v>
      </c>
    </row>
    <row r="209" spans="1:5" ht="22.8" hidden="1" customHeight="1" x14ac:dyDescent="0.25">
      <c r="A209" s="210" t="s">
        <v>437</v>
      </c>
      <c r="B209" s="365" t="str">
        <f>IFERROR(B175/B160,"")</f>
        <v/>
      </c>
      <c r="C209" s="365" t="str">
        <f>IFERROR(C175/C160,"")</f>
        <v/>
      </c>
      <c r="E209" s="372"/>
    </row>
    <row r="210" spans="1:5" ht="22.8" customHeight="1" x14ac:dyDescent="0.25">
      <c r="A210" s="210" t="s">
        <v>501</v>
      </c>
      <c r="B210" s="365" t="e">
        <f>B73/B46</f>
        <v>#DIV/0!</v>
      </c>
      <c r="C210" s="365" t="e">
        <f>C73/C46</f>
        <v>#DIV/0!</v>
      </c>
      <c r="D210" s="376" t="e">
        <f>IF(C210&gt;E210,"DA","NU")</f>
        <v>#DIV/0!</v>
      </c>
      <c r="E210" s="377">
        <v>0.67</v>
      </c>
    </row>
    <row r="211" spans="1:5" ht="24" x14ac:dyDescent="0.25">
      <c r="A211" s="210" t="s">
        <v>438</v>
      </c>
      <c r="B211" s="365" t="str">
        <f>IFERROR(B170/B160,"")</f>
        <v/>
      </c>
      <c r="C211" s="365" t="str">
        <f>IFERROR(C170/C160,"")</f>
        <v/>
      </c>
      <c r="D211" s="374" t="str">
        <f t="shared" ref="D211" si="10">IF(C211&gt;E211,"NU","DA")</f>
        <v>NU</v>
      </c>
      <c r="E211" s="375">
        <v>0.05</v>
      </c>
    </row>
    <row r="212" spans="1:5" ht="24" x14ac:dyDescent="0.25">
      <c r="A212" s="383" t="s">
        <v>439</v>
      </c>
      <c r="B212" s="384" t="str">
        <f>IFERROR(B177/B162,"")</f>
        <v/>
      </c>
      <c r="C212" s="384" t="str">
        <f>IFERROR(C177/C162,"")</f>
        <v/>
      </c>
      <c r="D212" s="379" t="str">
        <f>IF(C212&gt;E212,"NU","DA")</f>
        <v>NU</v>
      </c>
      <c r="E212" s="380">
        <v>0.05</v>
      </c>
    </row>
    <row r="213" spans="1:5" ht="24" x14ac:dyDescent="0.25">
      <c r="A213" s="210" t="s">
        <v>440</v>
      </c>
      <c r="B213" s="365" t="str">
        <f>IFERROR(B177/B176,"")</f>
        <v/>
      </c>
      <c r="C213" s="365" t="str">
        <f>IFERROR(C177/C176,"")</f>
        <v/>
      </c>
      <c r="D213" s="379" t="str">
        <f t="shared" ref="D213:D215" si="11">IF(C213&gt;E213,"NU","DA")</f>
        <v>NU</v>
      </c>
      <c r="E213" s="380">
        <v>0.05</v>
      </c>
    </row>
    <row r="214" spans="1:5" ht="24" x14ac:dyDescent="0.25">
      <c r="A214" s="210" t="s">
        <v>441</v>
      </c>
      <c r="B214" s="365" t="str">
        <f>IFERROR(B179/B176,"")</f>
        <v/>
      </c>
      <c r="C214" s="365" t="str">
        <f>IFERROR(C179/C176,"")</f>
        <v/>
      </c>
      <c r="D214" s="379" t="str">
        <f t="shared" si="11"/>
        <v>NU</v>
      </c>
      <c r="E214" s="380">
        <v>0.05</v>
      </c>
    </row>
    <row r="215" spans="1:5" ht="24" x14ac:dyDescent="0.25">
      <c r="A215" s="210" t="s">
        <v>442</v>
      </c>
      <c r="B215" s="365" t="str">
        <f>IFERROR(B180/B176,"")</f>
        <v/>
      </c>
      <c r="C215" s="365" t="str">
        <f>IFERROR(C180/C176,"")</f>
        <v/>
      </c>
      <c r="D215" s="379" t="str">
        <f t="shared" si="11"/>
        <v>NU</v>
      </c>
      <c r="E215" s="380">
        <v>0.05</v>
      </c>
    </row>
    <row r="216" spans="1:5" ht="24" x14ac:dyDescent="0.25">
      <c r="A216" s="367" t="s">
        <v>500</v>
      </c>
      <c r="B216" s="368" t="e">
        <f>AVERAGE(B206,B212)</f>
        <v>#DIV/0!</v>
      </c>
      <c r="C216" s="368" t="e">
        <f>AVERAGE(C206,C212)</f>
        <v>#DIV/0!</v>
      </c>
      <c r="D216" s="381" t="e">
        <f>IF(C216&gt;E216,"NU","DA")</f>
        <v>#DIV/0!</v>
      </c>
      <c r="E216" s="382">
        <v>0.51</v>
      </c>
    </row>
  </sheetData>
  <sheetProtection algorithmName="SHA-512" hashValue="/5TdsxLu+t/uX5YaNEdDjqWv8CX9hadf6CLr75DzgGSX5DMUUabHKeCATgmoJ0DfgjOGdCyePoYewSVDO/gyNQ==" saltValue="9C75KojY9aKyk9BTFhBq5A==" spinCount="100000" sheet="1" objects="1" scenarios="1"/>
  <mergeCells count="14">
    <mergeCell ref="A156:C156"/>
    <mergeCell ref="A202:C202"/>
    <mergeCell ref="A49:C49"/>
    <mergeCell ref="A55:C55"/>
    <mergeCell ref="A75:C75"/>
    <mergeCell ref="A102:C102"/>
    <mergeCell ref="A105:C105"/>
    <mergeCell ref="A111:C111"/>
    <mergeCell ref="A23:C23"/>
    <mergeCell ref="A3:C3"/>
    <mergeCell ref="A6:C6"/>
    <mergeCell ref="A8:C8"/>
    <mergeCell ref="A12:C12"/>
    <mergeCell ref="A13:C13"/>
  </mergeCells>
  <conditionalFormatting sqref="C83:C101">
    <cfRule type="containsText" dxfId="4" priority="2" operator="containsText" text="nu">
      <formula>NOT(ISERROR(SEARCH("nu",C83)))</formula>
    </cfRule>
  </conditionalFormatting>
  <conditionalFormatting sqref="B83:B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46D4B-ED22-4AFE-A482-2F69E68FF1BE}">
  <sheetPr codeName="Foaie8">
    <tabColor theme="0"/>
  </sheetPr>
  <dimension ref="A1:AG23"/>
  <sheetViews>
    <sheetView topLeftCell="F1" workbookViewId="0">
      <pane ySplit="1" topLeftCell="A2" activePane="bottomLeft" state="frozen"/>
      <selection activeCell="K1" sqref="K1"/>
      <selection pane="bottomLeft" activeCell="N35" sqref="N35"/>
    </sheetView>
  </sheetViews>
  <sheetFormatPr defaultRowHeight="63.6" customHeight="1" x14ac:dyDescent="0.3"/>
  <cols>
    <col min="1" max="2" width="10" style="118" customWidth="1"/>
    <col min="3" max="7" width="20" style="118" customWidth="1"/>
    <col min="8" max="9" width="10" style="118" customWidth="1"/>
    <col min="10" max="10" width="20" style="118" customWidth="1"/>
    <col min="11" max="25" width="10" style="118" customWidth="1"/>
    <col min="26" max="27" width="50" style="118" customWidth="1"/>
    <col min="28" max="29" width="10" style="118" customWidth="1"/>
    <col min="30" max="31" width="50" style="118" customWidth="1"/>
    <col min="32" max="16384" width="8.88671875" style="118"/>
  </cols>
  <sheetData>
    <row r="1" spans="1:33" ht="39.6" x14ac:dyDescent="0.3">
      <c r="A1" s="119" t="s">
        <v>130</v>
      </c>
      <c r="B1" s="119" t="s">
        <v>131</v>
      </c>
      <c r="C1" s="119" t="s">
        <v>132</v>
      </c>
      <c r="D1" s="119" t="s">
        <v>116</v>
      </c>
      <c r="E1" s="119" t="s">
        <v>117</v>
      </c>
      <c r="F1" s="119" t="s">
        <v>118</v>
      </c>
      <c r="G1" s="119" t="s">
        <v>119</v>
      </c>
      <c r="H1" s="119" t="s">
        <v>133</v>
      </c>
      <c r="I1" s="119" t="s">
        <v>134</v>
      </c>
      <c r="J1" s="119" t="s">
        <v>135</v>
      </c>
      <c r="K1" s="119" t="s">
        <v>136</v>
      </c>
      <c r="L1" s="119" t="s">
        <v>137</v>
      </c>
      <c r="M1" s="119" t="s">
        <v>78</v>
      </c>
      <c r="N1" s="119" t="s">
        <v>138</v>
      </c>
      <c r="O1" s="119" t="s">
        <v>139</v>
      </c>
      <c r="P1" s="119" t="s">
        <v>140</v>
      </c>
      <c r="Q1" s="119" t="s">
        <v>141</v>
      </c>
      <c r="R1" s="119" t="s">
        <v>142</v>
      </c>
      <c r="S1" s="119" t="s">
        <v>143</v>
      </c>
      <c r="T1" s="119" t="s">
        <v>72</v>
      </c>
      <c r="U1" s="119" t="s">
        <v>144</v>
      </c>
      <c r="V1" s="119" t="s">
        <v>145</v>
      </c>
      <c r="W1" s="119" t="s">
        <v>146</v>
      </c>
      <c r="X1" s="119" t="s">
        <v>147</v>
      </c>
      <c r="Y1" s="119" t="s">
        <v>148</v>
      </c>
      <c r="Z1" s="119" t="s">
        <v>149</v>
      </c>
      <c r="AA1" s="119" t="s">
        <v>150</v>
      </c>
      <c r="AB1" s="119" t="s">
        <v>151</v>
      </c>
      <c r="AC1" s="119" t="s">
        <v>152</v>
      </c>
      <c r="AD1" s="119" t="s">
        <v>153</v>
      </c>
      <c r="AE1" s="119" t="s">
        <v>154</v>
      </c>
      <c r="AF1" s="119" t="s">
        <v>155</v>
      </c>
      <c r="AG1" s="119" t="s">
        <v>156</v>
      </c>
    </row>
    <row r="2" spans="1:33" ht="13.2" x14ac:dyDescent="0.3">
      <c r="A2" s="120"/>
      <c r="B2" s="120"/>
      <c r="C2" s="120"/>
      <c r="D2" s="120"/>
      <c r="E2" s="120"/>
      <c r="F2" s="120"/>
      <c r="G2" s="120"/>
      <c r="H2" s="120"/>
      <c r="I2" s="120"/>
      <c r="J2" s="121"/>
      <c r="K2" s="120"/>
      <c r="L2" s="120"/>
      <c r="M2" s="121"/>
      <c r="N2" s="121"/>
      <c r="O2" s="121"/>
      <c r="P2" s="121"/>
      <c r="Q2" s="121"/>
      <c r="R2" s="121"/>
      <c r="S2" s="121"/>
      <c r="T2" s="121"/>
      <c r="U2" s="121"/>
      <c r="V2" s="121"/>
      <c r="W2" s="121"/>
      <c r="X2" s="121"/>
      <c r="Y2" s="121"/>
      <c r="Z2" s="121"/>
      <c r="AA2" s="121"/>
      <c r="AB2" s="120"/>
      <c r="AC2" s="120"/>
      <c r="AD2" s="120"/>
      <c r="AE2" s="121"/>
      <c r="AF2" s="120"/>
      <c r="AG2" s="120"/>
    </row>
    <row r="3" spans="1:33" ht="13.2" x14ac:dyDescent="0.3">
      <c r="A3" s="120"/>
      <c r="B3" s="120"/>
      <c r="C3" s="120"/>
      <c r="D3" s="120"/>
      <c r="E3" s="120"/>
      <c r="F3" s="120"/>
      <c r="G3" s="120"/>
      <c r="H3" s="120"/>
      <c r="I3" s="120"/>
      <c r="J3" s="121"/>
      <c r="K3" s="120"/>
      <c r="L3" s="120"/>
      <c r="M3" s="121"/>
      <c r="N3" s="121"/>
      <c r="O3" s="121"/>
      <c r="P3" s="121"/>
      <c r="Q3" s="121"/>
      <c r="R3" s="121"/>
      <c r="S3" s="121"/>
      <c r="T3" s="121"/>
      <c r="U3" s="121"/>
      <c r="V3" s="121"/>
      <c r="W3" s="121"/>
      <c r="X3" s="121"/>
      <c r="Y3" s="121"/>
      <c r="Z3" s="121"/>
      <c r="AA3" s="121"/>
      <c r="AB3" s="120"/>
      <c r="AC3" s="120"/>
      <c r="AD3" s="120"/>
      <c r="AE3" s="121"/>
      <c r="AF3" s="120"/>
      <c r="AG3" s="120"/>
    </row>
    <row r="4" spans="1:33" ht="13.2" x14ac:dyDescent="0.3">
      <c r="A4" s="120"/>
      <c r="B4" s="120"/>
      <c r="C4" s="120"/>
      <c r="D4" s="120"/>
      <c r="E4" s="120"/>
      <c r="F4" s="120"/>
      <c r="G4" s="120"/>
      <c r="H4" s="120"/>
      <c r="I4" s="120"/>
      <c r="J4" s="121"/>
      <c r="K4" s="120"/>
      <c r="L4" s="120"/>
      <c r="M4" s="121"/>
      <c r="N4" s="121"/>
      <c r="O4" s="121"/>
      <c r="P4" s="121"/>
      <c r="Q4" s="121"/>
      <c r="R4" s="121"/>
      <c r="S4" s="121"/>
      <c r="T4" s="121"/>
      <c r="U4" s="121"/>
      <c r="V4" s="121"/>
      <c r="W4" s="121"/>
      <c r="X4" s="121"/>
      <c r="Y4" s="121"/>
      <c r="Z4" s="121"/>
      <c r="AA4" s="121"/>
      <c r="AB4" s="120"/>
      <c r="AC4" s="120"/>
      <c r="AD4" s="120"/>
      <c r="AE4" s="121"/>
      <c r="AF4" s="120"/>
      <c r="AG4" s="120"/>
    </row>
    <row r="5" spans="1:33" ht="13.2" x14ac:dyDescent="0.3">
      <c r="A5" s="120"/>
      <c r="B5" s="120"/>
      <c r="C5" s="120"/>
      <c r="D5" s="120"/>
      <c r="E5" s="120"/>
      <c r="F5" s="120"/>
      <c r="G5" s="120"/>
      <c r="H5" s="120"/>
      <c r="I5" s="120"/>
      <c r="J5" s="121"/>
      <c r="K5" s="120"/>
      <c r="L5" s="120"/>
      <c r="M5" s="121"/>
      <c r="N5" s="121"/>
      <c r="O5" s="121"/>
      <c r="P5" s="121"/>
      <c r="Q5" s="121"/>
      <c r="R5" s="121"/>
      <c r="S5" s="121"/>
      <c r="T5" s="121"/>
      <c r="U5" s="121"/>
      <c r="V5" s="121"/>
      <c r="W5" s="121"/>
      <c r="X5" s="121"/>
      <c r="Y5" s="121"/>
      <c r="Z5" s="121"/>
      <c r="AA5" s="121"/>
      <c r="AB5" s="120"/>
      <c r="AC5" s="120"/>
      <c r="AD5" s="120"/>
      <c r="AE5" s="121"/>
      <c r="AF5" s="120"/>
      <c r="AG5" s="120"/>
    </row>
    <row r="6" spans="1:33" ht="13.2" x14ac:dyDescent="0.3">
      <c r="A6" s="120"/>
      <c r="B6" s="120"/>
      <c r="C6" s="120"/>
      <c r="D6" s="120"/>
      <c r="E6" s="120"/>
      <c r="F6" s="120"/>
      <c r="G6" s="120"/>
      <c r="H6" s="120"/>
      <c r="I6" s="120"/>
      <c r="J6" s="121"/>
      <c r="K6" s="120"/>
      <c r="L6" s="120"/>
      <c r="M6" s="121"/>
      <c r="N6" s="121"/>
      <c r="O6" s="121"/>
      <c r="P6" s="121"/>
      <c r="Q6" s="121"/>
      <c r="R6" s="121"/>
      <c r="S6" s="121"/>
      <c r="T6" s="121"/>
      <c r="U6" s="121"/>
      <c r="V6" s="121"/>
      <c r="W6" s="121"/>
      <c r="X6" s="121"/>
      <c r="Y6" s="121"/>
      <c r="Z6" s="121"/>
      <c r="AA6" s="121"/>
      <c r="AB6" s="120"/>
      <c r="AC6" s="120"/>
      <c r="AD6" s="120"/>
      <c r="AE6" s="121"/>
      <c r="AF6" s="120"/>
      <c r="AG6" s="120"/>
    </row>
    <row r="7" spans="1:33" ht="13.2" x14ac:dyDescent="0.3">
      <c r="A7" s="120"/>
      <c r="B7" s="120"/>
      <c r="C7" s="120"/>
      <c r="D7" s="120"/>
      <c r="E7" s="120"/>
      <c r="F7" s="120"/>
      <c r="G7" s="120"/>
      <c r="H7" s="120"/>
      <c r="I7" s="120"/>
      <c r="J7" s="121"/>
      <c r="K7" s="120"/>
      <c r="L7" s="120"/>
      <c r="M7" s="121"/>
      <c r="N7" s="121"/>
      <c r="O7" s="121"/>
      <c r="P7" s="121"/>
      <c r="Q7" s="121"/>
      <c r="R7" s="121"/>
      <c r="S7" s="121"/>
      <c r="T7" s="121"/>
      <c r="U7" s="121"/>
      <c r="V7" s="121"/>
      <c r="W7" s="121"/>
      <c r="X7" s="121"/>
      <c r="Y7" s="121"/>
      <c r="Z7" s="121"/>
      <c r="AA7" s="121"/>
      <c r="AB7" s="120"/>
      <c r="AC7" s="120"/>
      <c r="AD7" s="120"/>
      <c r="AE7" s="121"/>
      <c r="AF7" s="120"/>
      <c r="AG7" s="120"/>
    </row>
    <row r="8" spans="1:33" ht="13.2" x14ac:dyDescent="0.3">
      <c r="A8" s="120"/>
      <c r="B8" s="120"/>
      <c r="C8" s="120"/>
      <c r="D8" s="120"/>
      <c r="E8" s="120"/>
      <c r="F8" s="120"/>
      <c r="G8" s="120"/>
      <c r="H8" s="120"/>
      <c r="I8" s="120"/>
      <c r="J8" s="121"/>
      <c r="K8" s="120"/>
      <c r="L8" s="120"/>
      <c r="M8" s="121"/>
      <c r="N8" s="121"/>
      <c r="O8" s="121"/>
      <c r="P8" s="121"/>
      <c r="Q8" s="121"/>
      <c r="R8" s="121"/>
      <c r="S8" s="121"/>
      <c r="T8" s="121"/>
      <c r="U8" s="121"/>
      <c r="V8" s="121"/>
      <c r="W8" s="121"/>
      <c r="X8" s="121"/>
      <c r="Y8" s="121"/>
      <c r="Z8" s="121"/>
      <c r="AA8" s="121"/>
      <c r="AB8" s="120"/>
      <c r="AC8" s="120"/>
      <c r="AD8" s="120"/>
      <c r="AE8" s="121"/>
      <c r="AF8" s="120"/>
      <c r="AG8" s="120"/>
    </row>
    <row r="9" spans="1:33" ht="13.2" x14ac:dyDescent="0.3">
      <c r="A9" s="120"/>
      <c r="B9" s="120"/>
      <c r="C9" s="120"/>
      <c r="D9" s="120"/>
      <c r="E9" s="120"/>
      <c r="F9" s="120"/>
      <c r="G9" s="120"/>
      <c r="H9" s="120"/>
      <c r="I9" s="120"/>
      <c r="J9" s="121"/>
      <c r="K9" s="120"/>
      <c r="L9" s="120"/>
      <c r="M9" s="121"/>
      <c r="N9" s="121"/>
      <c r="O9" s="121"/>
      <c r="P9" s="121"/>
      <c r="Q9" s="121"/>
      <c r="R9" s="121"/>
      <c r="S9" s="121"/>
      <c r="T9" s="121"/>
      <c r="U9" s="121"/>
      <c r="V9" s="121"/>
      <c r="W9" s="121"/>
      <c r="X9" s="121"/>
      <c r="Y9" s="121"/>
      <c r="Z9" s="121"/>
      <c r="AA9" s="121"/>
      <c r="AB9" s="120"/>
      <c r="AC9" s="120"/>
      <c r="AD9" s="120"/>
      <c r="AE9" s="121"/>
      <c r="AF9" s="120"/>
      <c r="AG9" s="120"/>
    </row>
    <row r="10" spans="1:33" ht="13.2" x14ac:dyDescent="0.3">
      <c r="A10" s="120"/>
      <c r="B10" s="120"/>
      <c r="C10" s="120"/>
      <c r="D10" s="120"/>
      <c r="E10" s="120"/>
      <c r="F10" s="120"/>
      <c r="G10" s="120"/>
      <c r="H10" s="120"/>
      <c r="I10" s="120"/>
      <c r="J10" s="121"/>
      <c r="K10" s="120"/>
      <c r="L10" s="120"/>
      <c r="M10" s="121"/>
      <c r="N10" s="121"/>
      <c r="O10" s="121"/>
      <c r="P10" s="121"/>
      <c r="Q10" s="121"/>
      <c r="R10" s="121"/>
      <c r="S10" s="121"/>
      <c r="T10" s="121"/>
      <c r="U10" s="121"/>
      <c r="V10" s="121"/>
      <c r="W10" s="121"/>
      <c r="X10" s="121"/>
      <c r="Y10" s="121"/>
      <c r="Z10" s="121"/>
      <c r="AA10" s="121"/>
      <c r="AB10" s="120"/>
      <c r="AC10" s="120"/>
      <c r="AD10" s="120"/>
      <c r="AE10" s="121"/>
      <c r="AF10" s="120"/>
      <c r="AG10" s="120"/>
    </row>
    <row r="11" spans="1:33" ht="13.2" x14ac:dyDescent="0.3">
      <c r="A11" s="120"/>
      <c r="B11" s="120"/>
      <c r="C11" s="120"/>
      <c r="D11" s="120"/>
      <c r="E11" s="120"/>
      <c r="F11" s="120"/>
      <c r="G11" s="120"/>
      <c r="H11" s="120"/>
      <c r="I11" s="120"/>
      <c r="J11" s="121"/>
      <c r="K11" s="120"/>
      <c r="L11" s="120"/>
      <c r="M11" s="121"/>
      <c r="N11" s="121"/>
      <c r="O11" s="121"/>
      <c r="P11" s="121"/>
      <c r="Q11" s="121"/>
      <c r="R11" s="121"/>
      <c r="S11" s="121"/>
      <c r="T11" s="121"/>
      <c r="U11" s="121"/>
      <c r="V11" s="121"/>
      <c r="W11" s="121"/>
      <c r="X11" s="121"/>
      <c r="Y11" s="121"/>
      <c r="Z11" s="121"/>
      <c r="AA11" s="121"/>
      <c r="AB11" s="120"/>
      <c r="AC11" s="120"/>
      <c r="AD11" s="120"/>
      <c r="AE11" s="121"/>
      <c r="AF11" s="120"/>
      <c r="AG11" s="120"/>
    </row>
    <row r="12" spans="1:33" ht="13.2" x14ac:dyDescent="0.3">
      <c r="A12" s="120"/>
      <c r="B12" s="120"/>
      <c r="C12" s="120"/>
      <c r="D12" s="120"/>
      <c r="E12" s="120"/>
      <c r="F12" s="120"/>
      <c r="G12" s="120"/>
      <c r="H12" s="120"/>
      <c r="I12" s="120"/>
      <c r="J12" s="121"/>
      <c r="K12" s="120"/>
      <c r="L12" s="120"/>
      <c r="M12" s="121"/>
      <c r="N12" s="121"/>
      <c r="O12" s="121"/>
      <c r="P12" s="121"/>
      <c r="Q12" s="121"/>
      <c r="R12" s="121"/>
      <c r="S12" s="121"/>
      <c r="T12" s="121"/>
      <c r="U12" s="121"/>
      <c r="V12" s="121"/>
      <c r="W12" s="121"/>
      <c r="X12" s="121"/>
      <c r="Y12" s="121"/>
      <c r="Z12" s="121"/>
      <c r="AA12" s="121"/>
      <c r="AB12" s="120"/>
      <c r="AC12" s="120"/>
      <c r="AD12" s="120"/>
      <c r="AE12" s="121"/>
      <c r="AF12" s="120"/>
      <c r="AG12" s="120"/>
    </row>
    <row r="13" spans="1:33" ht="13.2" x14ac:dyDescent="0.3">
      <c r="A13" s="120"/>
      <c r="B13" s="120"/>
      <c r="C13" s="120"/>
      <c r="D13" s="120"/>
      <c r="E13" s="120"/>
      <c r="F13" s="120"/>
      <c r="G13" s="120"/>
      <c r="H13" s="120"/>
      <c r="I13" s="120"/>
      <c r="J13" s="121"/>
      <c r="K13" s="120"/>
      <c r="L13" s="120"/>
      <c r="M13" s="121"/>
      <c r="N13" s="121"/>
      <c r="O13" s="121"/>
      <c r="P13" s="121"/>
      <c r="Q13" s="121"/>
      <c r="R13" s="121"/>
      <c r="S13" s="121"/>
      <c r="T13" s="121"/>
      <c r="U13" s="121"/>
      <c r="V13" s="121"/>
      <c r="W13" s="121"/>
      <c r="X13" s="121"/>
      <c r="Y13" s="121"/>
      <c r="Z13" s="121"/>
      <c r="AA13" s="121"/>
      <c r="AB13" s="120"/>
      <c r="AC13" s="120"/>
      <c r="AD13" s="120"/>
      <c r="AE13" s="121"/>
      <c r="AF13" s="120"/>
      <c r="AG13" s="120"/>
    </row>
    <row r="14" spans="1:33" ht="13.2" x14ac:dyDescent="0.3">
      <c r="A14" s="120"/>
      <c r="B14" s="120"/>
      <c r="C14" s="120"/>
      <c r="D14" s="120"/>
      <c r="E14" s="120"/>
      <c r="F14" s="120"/>
      <c r="G14" s="120"/>
      <c r="H14" s="120"/>
      <c r="I14" s="120"/>
      <c r="J14" s="121"/>
      <c r="K14" s="120"/>
      <c r="L14" s="120"/>
      <c r="M14" s="121"/>
      <c r="N14" s="121"/>
      <c r="O14" s="121"/>
      <c r="P14" s="121"/>
      <c r="Q14" s="121"/>
      <c r="R14" s="121"/>
      <c r="S14" s="121"/>
      <c r="T14" s="121"/>
      <c r="U14" s="121"/>
      <c r="V14" s="121"/>
      <c r="W14" s="121"/>
      <c r="X14" s="121"/>
      <c r="Y14" s="121"/>
      <c r="Z14" s="121"/>
      <c r="AA14" s="121"/>
      <c r="AB14" s="120"/>
      <c r="AC14" s="120"/>
      <c r="AD14" s="120"/>
      <c r="AE14" s="121"/>
      <c r="AF14" s="120"/>
      <c r="AG14" s="120"/>
    </row>
    <row r="15" spans="1:33" ht="13.2" x14ac:dyDescent="0.3">
      <c r="A15" s="120"/>
      <c r="B15" s="120"/>
      <c r="C15" s="120"/>
      <c r="D15" s="120"/>
      <c r="E15" s="120"/>
      <c r="F15" s="120"/>
      <c r="G15" s="120"/>
      <c r="H15" s="120"/>
      <c r="I15" s="120"/>
      <c r="J15" s="121"/>
      <c r="K15" s="120"/>
      <c r="L15" s="120"/>
      <c r="M15" s="121"/>
      <c r="N15" s="121"/>
      <c r="O15" s="121"/>
      <c r="P15" s="121"/>
      <c r="Q15" s="121"/>
      <c r="R15" s="121"/>
      <c r="S15" s="121"/>
      <c r="T15" s="121"/>
      <c r="U15" s="121"/>
      <c r="V15" s="121"/>
      <c r="W15" s="121"/>
      <c r="X15" s="121"/>
      <c r="Y15" s="121"/>
      <c r="Z15" s="121"/>
      <c r="AA15" s="121"/>
      <c r="AB15" s="120"/>
      <c r="AC15" s="120"/>
      <c r="AD15" s="120"/>
      <c r="AE15" s="121"/>
      <c r="AF15" s="120"/>
      <c r="AG15" s="120"/>
    </row>
    <row r="16" spans="1:33" ht="13.2" x14ac:dyDescent="0.3">
      <c r="A16" s="120"/>
      <c r="B16" s="120"/>
      <c r="C16" s="120"/>
      <c r="D16" s="120"/>
      <c r="E16" s="120"/>
      <c r="F16" s="120"/>
      <c r="G16" s="120"/>
      <c r="H16" s="120"/>
      <c r="I16" s="120"/>
      <c r="J16" s="121"/>
      <c r="K16" s="120"/>
      <c r="L16" s="120"/>
      <c r="M16" s="121"/>
      <c r="N16" s="121"/>
      <c r="O16" s="121"/>
      <c r="P16" s="121"/>
      <c r="Q16" s="121"/>
      <c r="R16" s="121"/>
      <c r="S16" s="121"/>
      <c r="T16" s="121"/>
      <c r="U16" s="121"/>
      <c r="V16" s="121"/>
      <c r="W16" s="121"/>
      <c r="X16" s="121"/>
      <c r="Y16" s="121"/>
      <c r="Z16" s="121"/>
      <c r="AA16" s="121"/>
      <c r="AB16" s="120"/>
      <c r="AC16" s="120"/>
      <c r="AD16" s="120"/>
      <c r="AE16" s="121"/>
      <c r="AF16" s="120"/>
      <c r="AG16" s="120"/>
    </row>
    <row r="17" spans="1:33" ht="13.2" x14ac:dyDescent="0.3">
      <c r="A17" s="120"/>
      <c r="B17" s="120"/>
      <c r="C17" s="120"/>
      <c r="D17" s="120"/>
      <c r="E17" s="120"/>
      <c r="F17" s="120"/>
      <c r="G17" s="120"/>
      <c r="H17" s="120"/>
      <c r="I17" s="120"/>
      <c r="J17" s="121"/>
      <c r="K17" s="120"/>
      <c r="L17" s="120"/>
      <c r="M17" s="121"/>
      <c r="N17" s="121"/>
      <c r="O17" s="121"/>
      <c r="P17" s="121"/>
      <c r="Q17" s="121"/>
      <c r="R17" s="121"/>
      <c r="S17" s="121"/>
      <c r="T17" s="121"/>
      <c r="U17" s="121"/>
      <c r="V17" s="121"/>
      <c r="W17" s="121"/>
      <c r="X17" s="121"/>
      <c r="Y17" s="121"/>
      <c r="Z17" s="121"/>
      <c r="AA17" s="121"/>
      <c r="AB17" s="120"/>
      <c r="AC17" s="120"/>
      <c r="AD17" s="120"/>
      <c r="AE17" s="121"/>
      <c r="AF17" s="120"/>
      <c r="AG17" s="120"/>
    </row>
    <row r="18" spans="1:33" ht="13.2" x14ac:dyDescent="0.3">
      <c r="A18" s="120"/>
      <c r="B18" s="120"/>
      <c r="C18" s="120"/>
      <c r="D18" s="120"/>
      <c r="E18" s="120"/>
      <c r="F18" s="120"/>
      <c r="G18" s="120"/>
      <c r="H18" s="120"/>
      <c r="I18" s="120"/>
      <c r="J18" s="121"/>
      <c r="K18" s="120"/>
      <c r="L18" s="120"/>
      <c r="M18" s="121"/>
      <c r="N18" s="121"/>
      <c r="O18" s="121"/>
      <c r="P18" s="121"/>
      <c r="Q18" s="121"/>
      <c r="R18" s="121"/>
      <c r="S18" s="121"/>
      <c r="T18" s="121"/>
      <c r="U18" s="121"/>
      <c r="V18" s="121"/>
      <c r="W18" s="121"/>
      <c r="X18" s="121"/>
      <c r="Y18" s="121"/>
      <c r="Z18" s="121"/>
      <c r="AA18" s="121"/>
      <c r="AB18" s="120"/>
      <c r="AC18" s="120"/>
      <c r="AD18" s="120"/>
      <c r="AE18" s="121"/>
      <c r="AF18" s="120"/>
      <c r="AG18" s="120"/>
    </row>
    <row r="19" spans="1:33" ht="13.2" x14ac:dyDescent="0.3">
      <c r="A19" s="120"/>
      <c r="B19" s="120"/>
      <c r="C19" s="120"/>
      <c r="D19" s="120"/>
      <c r="E19" s="120"/>
      <c r="F19" s="120"/>
      <c r="G19" s="120"/>
      <c r="H19" s="120"/>
      <c r="I19" s="120"/>
      <c r="J19" s="121"/>
      <c r="K19" s="120"/>
      <c r="L19" s="120"/>
      <c r="M19" s="121"/>
      <c r="N19" s="121"/>
      <c r="O19" s="121"/>
      <c r="P19" s="121"/>
      <c r="Q19" s="121"/>
      <c r="R19" s="121"/>
      <c r="S19" s="121"/>
      <c r="T19" s="121"/>
      <c r="U19" s="121"/>
      <c r="V19" s="121"/>
      <c r="W19" s="121"/>
      <c r="X19" s="121"/>
      <c r="Y19" s="121"/>
      <c r="Z19" s="121"/>
      <c r="AA19" s="121"/>
      <c r="AB19" s="120"/>
      <c r="AC19" s="120"/>
      <c r="AD19" s="120"/>
      <c r="AE19" s="121"/>
      <c r="AF19" s="120"/>
      <c r="AG19" s="120"/>
    </row>
    <row r="20" spans="1:33" ht="13.2" x14ac:dyDescent="0.3">
      <c r="A20" s="120"/>
      <c r="B20" s="120"/>
      <c r="C20" s="120"/>
      <c r="D20" s="120"/>
      <c r="E20" s="120"/>
      <c r="F20" s="120"/>
      <c r="G20" s="120"/>
      <c r="H20" s="120"/>
      <c r="I20" s="120"/>
      <c r="J20" s="121"/>
      <c r="K20" s="120"/>
      <c r="L20" s="120"/>
      <c r="M20" s="121"/>
      <c r="N20" s="121"/>
      <c r="O20" s="121"/>
      <c r="P20" s="121"/>
      <c r="Q20" s="121"/>
      <c r="R20" s="121"/>
      <c r="S20" s="121"/>
      <c r="T20" s="121"/>
      <c r="U20" s="121"/>
      <c r="V20" s="121"/>
      <c r="W20" s="121"/>
      <c r="X20" s="121"/>
      <c r="Y20" s="121"/>
      <c r="Z20" s="121"/>
      <c r="AA20" s="121"/>
      <c r="AB20" s="120"/>
      <c r="AC20" s="120"/>
      <c r="AD20" s="120"/>
      <c r="AE20" s="121"/>
      <c r="AF20" s="120"/>
      <c r="AG20" s="120"/>
    </row>
    <row r="21" spans="1:33" ht="13.2" x14ac:dyDescent="0.3">
      <c r="A21" s="120"/>
      <c r="B21" s="120"/>
      <c r="C21" s="120"/>
      <c r="D21" s="120"/>
      <c r="E21" s="120"/>
      <c r="F21" s="120"/>
      <c r="G21" s="120"/>
      <c r="H21" s="120"/>
      <c r="I21" s="120"/>
      <c r="J21" s="121"/>
      <c r="K21" s="120"/>
      <c r="L21" s="120"/>
      <c r="M21" s="121"/>
      <c r="N21" s="121"/>
      <c r="O21" s="121"/>
      <c r="P21" s="121"/>
      <c r="Q21" s="121"/>
      <c r="R21" s="121"/>
      <c r="S21" s="121"/>
      <c r="T21" s="121"/>
      <c r="U21" s="121"/>
      <c r="V21" s="121"/>
      <c r="W21" s="121"/>
      <c r="X21" s="121"/>
      <c r="Y21" s="121"/>
      <c r="Z21" s="121"/>
      <c r="AA21" s="121"/>
      <c r="AB21" s="120"/>
      <c r="AC21" s="120"/>
      <c r="AD21" s="120"/>
      <c r="AE21" s="121"/>
      <c r="AF21" s="120"/>
      <c r="AG21" s="120"/>
    </row>
    <row r="22" spans="1:33" ht="13.2" x14ac:dyDescent="0.3">
      <c r="A22" s="120"/>
      <c r="B22" s="120"/>
      <c r="C22" s="120"/>
      <c r="D22" s="120"/>
      <c r="E22" s="120"/>
      <c r="F22" s="120"/>
      <c r="G22" s="120"/>
      <c r="H22" s="120"/>
      <c r="I22" s="120"/>
      <c r="J22" s="121"/>
      <c r="K22" s="120"/>
      <c r="L22" s="120"/>
      <c r="M22" s="121"/>
      <c r="N22" s="121"/>
      <c r="O22" s="121"/>
      <c r="P22" s="121"/>
      <c r="Q22" s="121"/>
      <c r="R22" s="121"/>
      <c r="S22" s="121"/>
      <c r="T22" s="121"/>
      <c r="U22" s="121"/>
      <c r="V22" s="121"/>
      <c r="W22" s="121"/>
      <c r="X22" s="121"/>
      <c r="Y22" s="121"/>
      <c r="Z22" s="121"/>
      <c r="AA22" s="121"/>
      <c r="AB22" s="120"/>
      <c r="AC22" s="120"/>
      <c r="AD22" s="120"/>
      <c r="AE22" s="121"/>
      <c r="AF22" s="120"/>
      <c r="AG22" s="120"/>
    </row>
    <row r="23" spans="1:33" ht="13.2" x14ac:dyDescent="0.3">
      <c r="A23" s="120"/>
      <c r="B23" s="120"/>
      <c r="C23" s="120"/>
      <c r="D23" s="120"/>
      <c r="E23" s="120"/>
      <c r="F23" s="120"/>
      <c r="G23" s="120"/>
      <c r="H23" s="120"/>
      <c r="I23" s="120"/>
      <c r="J23" s="121"/>
      <c r="K23" s="120"/>
      <c r="L23" s="120"/>
      <c r="M23" s="121"/>
      <c r="N23" s="121"/>
      <c r="O23" s="121"/>
      <c r="P23" s="121"/>
      <c r="Q23" s="121"/>
      <c r="R23" s="121"/>
      <c r="S23" s="121"/>
      <c r="T23" s="121"/>
      <c r="U23" s="121"/>
      <c r="V23" s="121"/>
      <c r="W23" s="121"/>
      <c r="X23" s="121"/>
      <c r="Y23" s="121"/>
      <c r="Z23" s="121"/>
      <c r="AA23" s="121"/>
      <c r="AB23" s="120"/>
      <c r="AC23" s="120"/>
      <c r="AD23" s="120"/>
      <c r="AE23" s="121"/>
      <c r="AF23" s="120"/>
      <c r="AG23" s="12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F8B9B-20AE-4FAB-A33A-540923D9EB86}">
  <sheetPr codeName="Foaie9">
    <pageSetUpPr fitToPage="1"/>
  </sheetPr>
  <dimension ref="A1:O53"/>
  <sheetViews>
    <sheetView topLeftCell="A30" workbookViewId="0">
      <selection activeCell="F45" sqref="F45 N45"/>
    </sheetView>
  </sheetViews>
  <sheetFormatPr defaultColWidth="18.5546875" defaultRowHeight="10.199999999999999" x14ac:dyDescent="0.3"/>
  <cols>
    <col min="1" max="1" width="18.77734375" style="57" customWidth="1"/>
    <col min="2" max="4" width="18.5546875" style="57"/>
    <col min="5" max="5" width="12.44140625" style="57" customWidth="1"/>
    <col min="6" max="6" width="15.21875" style="57" customWidth="1"/>
    <col min="7" max="7" width="14" style="57" bestFit="1" customWidth="1"/>
    <col min="8" max="8" width="10.33203125" style="57" bestFit="1" customWidth="1"/>
    <col min="9" max="9" width="7.33203125" style="57" customWidth="1"/>
    <col min="10" max="10" width="9.5546875" style="57" bestFit="1" customWidth="1"/>
    <col min="11" max="11" width="6.88671875" style="57" customWidth="1"/>
    <col min="12" max="12" width="8.77734375" style="57" bestFit="1" customWidth="1"/>
    <col min="13" max="13" width="8.21875" style="57" customWidth="1"/>
    <col min="14" max="14" width="13.109375" style="57" customWidth="1"/>
    <col min="15" max="15" width="0" style="57" hidden="1" customWidth="1"/>
    <col min="16" max="16384" width="18.5546875" style="57"/>
  </cols>
  <sheetData>
    <row r="1" spans="1:15" x14ac:dyDescent="0.2">
      <c r="M1" s="110" t="s">
        <v>172</v>
      </c>
      <c r="N1" s="114">
        <f>'1-Date proiect'!B13</f>
        <v>0</v>
      </c>
    </row>
    <row r="2" spans="1:15" x14ac:dyDescent="0.3">
      <c r="A2" s="435" t="s">
        <v>115</v>
      </c>
      <c r="B2" s="436"/>
      <c r="C2" s="436"/>
      <c r="D2" s="436"/>
      <c r="E2" s="436"/>
      <c r="F2" s="436"/>
      <c r="G2" s="436"/>
      <c r="H2" s="436"/>
      <c r="I2" s="436"/>
      <c r="J2" s="436"/>
      <c r="K2" s="436"/>
      <c r="L2" s="436"/>
      <c r="M2" s="436"/>
      <c r="N2" s="436"/>
    </row>
    <row r="3" spans="1:15" ht="10.8" thickBot="1" x14ac:dyDescent="0.35"/>
    <row r="4" spans="1:15" x14ac:dyDescent="0.3">
      <c r="A4" s="437" t="s">
        <v>116</v>
      </c>
      <c r="B4" s="439" t="s">
        <v>117</v>
      </c>
      <c r="C4" s="439" t="s">
        <v>118</v>
      </c>
      <c r="D4" s="439" t="s">
        <v>119</v>
      </c>
      <c r="E4" s="439" t="s">
        <v>120</v>
      </c>
      <c r="F4" s="439" t="s">
        <v>121</v>
      </c>
      <c r="G4" s="439" t="s">
        <v>122</v>
      </c>
      <c r="H4" s="426" t="s">
        <v>123</v>
      </c>
      <c r="I4" s="427"/>
      <c r="J4" s="426" t="s">
        <v>124</v>
      </c>
      <c r="K4" s="427"/>
      <c r="L4" s="426" t="s">
        <v>125</v>
      </c>
      <c r="M4" s="427"/>
      <c r="N4" s="430" t="s">
        <v>126</v>
      </c>
    </row>
    <row r="5" spans="1:15" ht="25.8" customHeight="1" thickBot="1" x14ac:dyDescent="0.35">
      <c r="A5" s="438"/>
      <c r="B5" s="440"/>
      <c r="C5" s="440"/>
      <c r="D5" s="440"/>
      <c r="E5" s="440"/>
      <c r="F5" s="440"/>
      <c r="G5" s="440"/>
      <c r="H5" s="428"/>
      <c r="I5" s="429"/>
      <c r="J5" s="428"/>
      <c r="K5" s="429"/>
      <c r="L5" s="428"/>
      <c r="M5" s="429"/>
      <c r="N5" s="431"/>
    </row>
    <row r="6" spans="1:15" ht="10.8" thickBot="1" x14ac:dyDescent="0.35">
      <c r="A6" s="58"/>
      <c r="B6" s="59"/>
      <c r="C6" s="59"/>
      <c r="D6" s="59"/>
      <c r="E6" s="60" t="s">
        <v>127</v>
      </c>
      <c r="F6" s="60" t="s">
        <v>127</v>
      </c>
      <c r="G6" s="60" t="s">
        <v>127</v>
      </c>
      <c r="H6" s="60" t="s">
        <v>127</v>
      </c>
      <c r="I6" s="60" t="s">
        <v>128</v>
      </c>
      <c r="J6" s="60" t="s">
        <v>127</v>
      </c>
      <c r="K6" s="60" t="s">
        <v>128</v>
      </c>
      <c r="L6" s="60" t="s">
        <v>127</v>
      </c>
      <c r="M6" s="60" t="s">
        <v>128</v>
      </c>
      <c r="N6" s="61" t="s">
        <v>127</v>
      </c>
    </row>
    <row r="7" spans="1:15" x14ac:dyDescent="0.3">
      <c r="A7" s="62"/>
      <c r="B7" s="63"/>
      <c r="C7" s="63"/>
      <c r="D7" s="63"/>
      <c r="E7" s="64">
        <v>1</v>
      </c>
      <c r="F7" s="64">
        <v>2</v>
      </c>
      <c r="G7" s="64">
        <v>3</v>
      </c>
      <c r="H7" s="64">
        <v>4</v>
      </c>
      <c r="I7" s="64">
        <v>5</v>
      </c>
      <c r="J7" s="64">
        <v>6</v>
      </c>
      <c r="K7" s="64">
        <v>7</v>
      </c>
      <c r="L7" s="64">
        <v>8</v>
      </c>
      <c r="M7" s="64">
        <v>9</v>
      </c>
      <c r="N7" s="65">
        <v>10</v>
      </c>
    </row>
    <row r="8" spans="1:15" ht="48.6" customHeight="1" x14ac:dyDescent="0.3">
      <c r="A8" s="66">
        <f>'3- Export SMIS'!D2</f>
        <v>0</v>
      </c>
      <c r="B8" s="66">
        <f>'3- Export SMIS'!E2</f>
        <v>0</v>
      </c>
      <c r="C8" s="66">
        <f>'3- Export SMIS'!F2</f>
        <v>0</v>
      </c>
      <c r="D8" s="66">
        <f>'3- Export SMIS'!G2</f>
        <v>0</v>
      </c>
      <c r="E8" s="67">
        <f>F8+N8</f>
        <v>0</v>
      </c>
      <c r="F8" s="67">
        <f>'3- Export SMIS'!V2</f>
        <v>0</v>
      </c>
      <c r="G8" s="67">
        <f>'3- Export SMIS'!W2</f>
        <v>0</v>
      </c>
      <c r="H8" s="67">
        <f>'3- Export SMIS'!Z2</f>
        <v>0</v>
      </c>
      <c r="I8" s="68" t="e">
        <f t="shared" ref="I8:I51" si="0">H8/F8</f>
        <v>#DIV/0!</v>
      </c>
      <c r="J8" s="67">
        <f>'3- Export SMIS'!AA2</f>
        <v>0</v>
      </c>
      <c r="K8" s="68" t="e">
        <f t="shared" ref="K8:K19" si="1">J8/F8</f>
        <v>#DIV/0!</v>
      </c>
      <c r="L8" s="67">
        <f>'3- Export SMIS'!X2</f>
        <v>0</v>
      </c>
      <c r="M8" s="69" t="e">
        <f t="shared" ref="M8:M51" si="2">SUM(L8*100%)/F8</f>
        <v>#DIV/0!</v>
      </c>
      <c r="N8" s="67">
        <f>'3- Export SMIS'!S2+'3- Export SMIS'!U2</f>
        <v>0</v>
      </c>
      <c r="O8" s="57">
        <f>'3- Export SMIS'!K2</f>
        <v>0</v>
      </c>
    </row>
    <row r="9" spans="1:15" x14ac:dyDescent="0.3">
      <c r="A9" s="66">
        <f>'3- Export SMIS'!D3</f>
        <v>0</v>
      </c>
      <c r="B9" s="66">
        <f>'3- Export SMIS'!E3</f>
        <v>0</v>
      </c>
      <c r="C9" s="66">
        <f>'3- Export SMIS'!F3</f>
        <v>0</v>
      </c>
      <c r="D9" s="66">
        <f>'3- Export SMIS'!G3</f>
        <v>0</v>
      </c>
      <c r="E9" s="67">
        <f t="shared" ref="E9:E19" si="3">F9+N9</f>
        <v>0</v>
      </c>
      <c r="F9" s="67">
        <f>'3- Export SMIS'!V3</f>
        <v>0</v>
      </c>
      <c r="G9" s="67">
        <f>'3- Export SMIS'!W3</f>
        <v>0</v>
      </c>
      <c r="H9" s="67">
        <f>'3- Export SMIS'!Z3</f>
        <v>0</v>
      </c>
      <c r="I9" s="68" t="e">
        <f t="shared" si="0"/>
        <v>#DIV/0!</v>
      </c>
      <c r="J9" s="67">
        <f>'3- Export SMIS'!AA3</f>
        <v>0</v>
      </c>
      <c r="K9" s="68" t="e">
        <f t="shared" si="1"/>
        <v>#DIV/0!</v>
      </c>
      <c r="L9" s="67">
        <f>'3- Export SMIS'!X3</f>
        <v>0</v>
      </c>
      <c r="M9" s="69" t="e">
        <f t="shared" si="2"/>
        <v>#DIV/0!</v>
      </c>
      <c r="N9" s="67">
        <f>'3- Export SMIS'!S3+'3- Export SMIS'!U3</f>
        <v>0</v>
      </c>
      <c r="O9" s="57">
        <f>'3- Export SMIS'!K3</f>
        <v>0</v>
      </c>
    </row>
    <row r="10" spans="1:15" x14ac:dyDescent="0.3">
      <c r="A10" s="66">
        <f>'3- Export SMIS'!D4</f>
        <v>0</v>
      </c>
      <c r="B10" s="66">
        <f>'3- Export SMIS'!E4</f>
        <v>0</v>
      </c>
      <c r="C10" s="66">
        <f>'3- Export SMIS'!F4</f>
        <v>0</v>
      </c>
      <c r="D10" s="66">
        <f>'3- Export SMIS'!G4</f>
        <v>0</v>
      </c>
      <c r="E10" s="67">
        <f t="shared" si="3"/>
        <v>0</v>
      </c>
      <c r="F10" s="67">
        <f>'3- Export SMIS'!V4</f>
        <v>0</v>
      </c>
      <c r="G10" s="67">
        <f>'3- Export SMIS'!W4</f>
        <v>0</v>
      </c>
      <c r="H10" s="67">
        <f>'3- Export SMIS'!Z4</f>
        <v>0</v>
      </c>
      <c r="I10" s="68" t="e">
        <f t="shared" si="0"/>
        <v>#DIV/0!</v>
      </c>
      <c r="J10" s="67">
        <f>'3- Export SMIS'!AA4</f>
        <v>0</v>
      </c>
      <c r="K10" s="68" t="e">
        <f t="shared" si="1"/>
        <v>#DIV/0!</v>
      </c>
      <c r="L10" s="67">
        <f>'3- Export SMIS'!X4</f>
        <v>0</v>
      </c>
      <c r="M10" s="69" t="e">
        <f t="shared" si="2"/>
        <v>#DIV/0!</v>
      </c>
      <c r="N10" s="67">
        <f>'3- Export SMIS'!S4+'3- Export SMIS'!U4</f>
        <v>0</v>
      </c>
      <c r="O10" s="57">
        <f>'3- Export SMIS'!K4</f>
        <v>0</v>
      </c>
    </row>
    <row r="11" spans="1:15" x14ac:dyDescent="0.3">
      <c r="A11" s="66">
        <f>'3- Export SMIS'!D5</f>
        <v>0</v>
      </c>
      <c r="B11" s="66">
        <f>'3- Export SMIS'!E5</f>
        <v>0</v>
      </c>
      <c r="C11" s="66">
        <f>'3- Export SMIS'!F5</f>
        <v>0</v>
      </c>
      <c r="D11" s="66">
        <f>'3- Export SMIS'!G5</f>
        <v>0</v>
      </c>
      <c r="E11" s="67">
        <f t="shared" si="3"/>
        <v>0</v>
      </c>
      <c r="F11" s="67">
        <f>'3- Export SMIS'!V5</f>
        <v>0</v>
      </c>
      <c r="G11" s="67">
        <f>'3- Export SMIS'!W5</f>
        <v>0</v>
      </c>
      <c r="H11" s="67">
        <f>'3- Export SMIS'!Z5</f>
        <v>0</v>
      </c>
      <c r="I11" s="68" t="e">
        <f t="shared" si="0"/>
        <v>#DIV/0!</v>
      </c>
      <c r="J11" s="67">
        <f>'3- Export SMIS'!AA5</f>
        <v>0</v>
      </c>
      <c r="K11" s="68" t="e">
        <f t="shared" si="1"/>
        <v>#DIV/0!</v>
      </c>
      <c r="L11" s="67">
        <f>'3- Export SMIS'!X5</f>
        <v>0</v>
      </c>
      <c r="M11" s="69" t="e">
        <f t="shared" si="2"/>
        <v>#DIV/0!</v>
      </c>
      <c r="N11" s="67">
        <f>'3- Export SMIS'!S5+'3- Export SMIS'!U5</f>
        <v>0</v>
      </c>
      <c r="O11" s="57">
        <f>'3- Export SMIS'!K5</f>
        <v>0</v>
      </c>
    </row>
    <row r="12" spans="1:15" x14ac:dyDescent="0.3">
      <c r="A12" s="66">
        <f>'3- Export SMIS'!D6</f>
        <v>0</v>
      </c>
      <c r="B12" s="66">
        <f>'3- Export SMIS'!E6</f>
        <v>0</v>
      </c>
      <c r="C12" s="66">
        <f>'3- Export SMIS'!F6</f>
        <v>0</v>
      </c>
      <c r="D12" s="66">
        <f>'3- Export SMIS'!G6</f>
        <v>0</v>
      </c>
      <c r="E12" s="67">
        <f t="shared" si="3"/>
        <v>0</v>
      </c>
      <c r="F12" s="67">
        <f>'3- Export SMIS'!V6</f>
        <v>0</v>
      </c>
      <c r="G12" s="67">
        <f>'3- Export SMIS'!W6</f>
        <v>0</v>
      </c>
      <c r="H12" s="67">
        <f>'3- Export SMIS'!Z6</f>
        <v>0</v>
      </c>
      <c r="I12" s="68" t="e">
        <f t="shared" si="0"/>
        <v>#DIV/0!</v>
      </c>
      <c r="J12" s="67">
        <f>'3- Export SMIS'!AA6</f>
        <v>0</v>
      </c>
      <c r="K12" s="68" t="e">
        <f t="shared" si="1"/>
        <v>#DIV/0!</v>
      </c>
      <c r="L12" s="67">
        <f>'3- Export SMIS'!X6</f>
        <v>0</v>
      </c>
      <c r="M12" s="69" t="e">
        <f t="shared" si="2"/>
        <v>#DIV/0!</v>
      </c>
      <c r="N12" s="67">
        <f>'3- Export SMIS'!S6+'3- Export SMIS'!U6</f>
        <v>0</v>
      </c>
      <c r="O12" s="57">
        <f>'3- Export SMIS'!K6</f>
        <v>0</v>
      </c>
    </row>
    <row r="13" spans="1:15" x14ac:dyDescent="0.3">
      <c r="A13" s="66">
        <f>'3- Export SMIS'!D7</f>
        <v>0</v>
      </c>
      <c r="B13" s="66">
        <f>'3- Export SMIS'!E7</f>
        <v>0</v>
      </c>
      <c r="C13" s="66">
        <f>'3- Export SMIS'!F7</f>
        <v>0</v>
      </c>
      <c r="D13" s="66">
        <f>'3- Export SMIS'!G7</f>
        <v>0</v>
      </c>
      <c r="E13" s="67">
        <f t="shared" si="3"/>
        <v>0</v>
      </c>
      <c r="F13" s="67">
        <f>'3- Export SMIS'!V7</f>
        <v>0</v>
      </c>
      <c r="G13" s="67">
        <f>'3- Export SMIS'!W7</f>
        <v>0</v>
      </c>
      <c r="H13" s="67">
        <f>'3- Export SMIS'!Z7</f>
        <v>0</v>
      </c>
      <c r="I13" s="68" t="e">
        <f t="shared" si="0"/>
        <v>#DIV/0!</v>
      </c>
      <c r="J13" s="67">
        <f>'3- Export SMIS'!AA7</f>
        <v>0</v>
      </c>
      <c r="K13" s="68" t="e">
        <f t="shared" si="1"/>
        <v>#DIV/0!</v>
      </c>
      <c r="L13" s="67">
        <f>'3- Export SMIS'!X7</f>
        <v>0</v>
      </c>
      <c r="M13" s="69" t="e">
        <f t="shared" si="2"/>
        <v>#DIV/0!</v>
      </c>
      <c r="N13" s="67">
        <f>'3- Export SMIS'!S7+'3- Export SMIS'!U7</f>
        <v>0</v>
      </c>
      <c r="O13" s="57">
        <f>'3- Export SMIS'!K7</f>
        <v>0</v>
      </c>
    </row>
    <row r="14" spans="1:15" x14ac:dyDescent="0.3">
      <c r="A14" s="66">
        <f>'3- Export SMIS'!D8</f>
        <v>0</v>
      </c>
      <c r="B14" s="66">
        <f>'3- Export SMIS'!E8</f>
        <v>0</v>
      </c>
      <c r="C14" s="66">
        <f>'3- Export SMIS'!F8</f>
        <v>0</v>
      </c>
      <c r="D14" s="66">
        <f>'3- Export SMIS'!G8</f>
        <v>0</v>
      </c>
      <c r="E14" s="67">
        <f t="shared" si="3"/>
        <v>0</v>
      </c>
      <c r="F14" s="67">
        <f>'3- Export SMIS'!V8</f>
        <v>0</v>
      </c>
      <c r="G14" s="67">
        <f>'3- Export SMIS'!W8</f>
        <v>0</v>
      </c>
      <c r="H14" s="67">
        <f>'3- Export SMIS'!Z8</f>
        <v>0</v>
      </c>
      <c r="I14" s="68" t="e">
        <f t="shared" si="0"/>
        <v>#DIV/0!</v>
      </c>
      <c r="J14" s="67">
        <f>'3- Export SMIS'!AA8</f>
        <v>0</v>
      </c>
      <c r="K14" s="68" t="e">
        <f t="shared" si="1"/>
        <v>#DIV/0!</v>
      </c>
      <c r="L14" s="67">
        <f>'3- Export SMIS'!X8</f>
        <v>0</v>
      </c>
      <c r="M14" s="69" t="e">
        <f t="shared" si="2"/>
        <v>#DIV/0!</v>
      </c>
      <c r="N14" s="67">
        <f>'3- Export SMIS'!S8+'3- Export SMIS'!U8</f>
        <v>0</v>
      </c>
      <c r="O14" s="57">
        <f>'3- Export SMIS'!K8</f>
        <v>0</v>
      </c>
    </row>
    <row r="15" spans="1:15" x14ac:dyDescent="0.3">
      <c r="A15" s="66">
        <f>'3- Export SMIS'!D9</f>
        <v>0</v>
      </c>
      <c r="B15" s="66">
        <f>'3- Export SMIS'!E9</f>
        <v>0</v>
      </c>
      <c r="C15" s="66">
        <f>'3- Export SMIS'!F9</f>
        <v>0</v>
      </c>
      <c r="D15" s="66">
        <f>'3- Export SMIS'!G9</f>
        <v>0</v>
      </c>
      <c r="E15" s="67">
        <f t="shared" si="3"/>
        <v>0</v>
      </c>
      <c r="F15" s="67">
        <f>'3- Export SMIS'!V9</f>
        <v>0</v>
      </c>
      <c r="G15" s="67">
        <f>'3- Export SMIS'!W9</f>
        <v>0</v>
      </c>
      <c r="H15" s="67">
        <f>'3- Export SMIS'!Z9</f>
        <v>0</v>
      </c>
      <c r="I15" s="68" t="e">
        <f t="shared" si="0"/>
        <v>#DIV/0!</v>
      </c>
      <c r="J15" s="67">
        <f>'3- Export SMIS'!AA9</f>
        <v>0</v>
      </c>
      <c r="K15" s="68" t="e">
        <f t="shared" si="1"/>
        <v>#DIV/0!</v>
      </c>
      <c r="L15" s="67">
        <f>'3- Export SMIS'!X9</f>
        <v>0</v>
      </c>
      <c r="M15" s="69" t="e">
        <f t="shared" si="2"/>
        <v>#DIV/0!</v>
      </c>
      <c r="N15" s="67">
        <f>'3- Export SMIS'!S9+'3- Export SMIS'!U9</f>
        <v>0</v>
      </c>
      <c r="O15" s="57">
        <f>'3- Export SMIS'!K9</f>
        <v>0</v>
      </c>
    </row>
    <row r="16" spans="1:15" x14ac:dyDescent="0.3">
      <c r="A16" s="66">
        <f>'3- Export SMIS'!D10</f>
        <v>0</v>
      </c>
      <c r="B16" s="66">
        <f>'3- Export SMIS'!E10</f>
        <v>0</v>
      </c>
      <c r="C16" s="66">
        <f>'3- Export SMIS'!F10</f>
        <v>0</v>
      </c>
      <c r="D16" s="66">
        <f>'3- Export SMIS'!G10</f>
        <v>0</v>
      </c>
      <c r="E16" s="67">
        <f t="shared" si="3"/>
        <v>0</v>
      </c>
      <c r="F16" s="67">
        <f>'3- Export SMIS'!V10</f>
        <v>0</v>
      </c>
      <c r="G16" s="67">
        <f>'3- Export SMIS'!W10</f>
        <v>0</v>
      </c>
      <c r="H16" s="67">
        <f>'3- Export SMIS'!Z10</f>
        <v>0</v>
      </c>
      <c r="I16" s="68" t="e">
        <f t="shared" si="0"/>
        <v>#DIV/0!</v>
      </c>
      <c r="J16" s="67">
        <f>'3- Export SMIS'!AA10</f>
        <v>0</v>
      </c>
      <c r="K16" s="68" t="e">
        <f t="shared" si="1"/>
        <v>#DIV/0!</v>
      </c>
      <c r="L16" s="67">
        <f>'3- Export SMIS'!X10</f>
        <v>0</v>
      </c>
      <c r="M16" s="69" t="e">
        <f t="shared" si="2"/>
        <v>#DIV/0!</v>
      </c>
      <c r="N16" s="67">
        <f>'3- Export SMIS'!S10+'3- Export SMIS'!U10</f>
        <v>0</v>
      </c>
      <c r="O16" s="57">
        <f>'3- Export SMIS'!K10</f>
        <v>0</v>
      </c>
    </row>
    <row r="17" spans="1:15" x14ac:dyDescent="0.3">
      <c r="A17" s="66">
        <f>'3- Export SMIS'!D11</f>
        <v>0</v>
      </c>
      <c r="B17" s="66">
        <f>'3- Export SMIS'!E11</f>
        <v>0</v>
      </c>
      <c r="C17" s="66">
        <f>'3- Export SMIS'!F11</f>
        <v>0</v>
      </c>
      <c r="D17" s="66">
        <f>'3- Export SMIS'!G11</f>
        <v>0</v>
      </c>
      <c r="E17" s="67">
        <f t="shared" si="3"/>
        <v>0</v>
      </c>
      <c r="F17" s="67">
        <f>'3- Export SMIS'!V11</f>
        <v>0</v>
      </c>
      <c r="G17" s="67">
        <f>'3- Export SMIS'!W11</f>
        <v>0</v>
      </c>
      <c r="H17" s="67">
        <f>'3- Export SMIS'!Z11</f>
        <v>0</v>
      </c>
      <c r="I17" s="68" t="e">
        <f t="shared" si="0"/>
        <v>#DIV/0!</v>
      </c>
      <c r="J17" s="67">
        <f>'3- Export SMIS'!AA11</f>
        <v>0</v>
      </c>
      <c r="K17" s="68" t="e">
        <f t="shared" si="1"/>
        <v>#DIV/0!</v>
      </c>
      <c r="L17" s="67">
        <f>'3- Export SMIS'!X11</f>
        <v>0</v>
      </c>
      <c r="M17" s="69" t="e">
        <f t="shared" si="2"/>
        <v>#DIV/0!</v>
      </c>
      <c r="N17" s="67">
        <f>'3- Export SMIS'!S11+'3- Export SMIS'!U11</f>
        <v>0</v>
      </c>
      <c r="O17" s="57">
        <f>'3- Export SMIS'!K11</f>
        <v>0</v>
      </c>
    </row>
    <row r="18" spans="1:15" x14ac:dyDescent="0.3">
      <c r="A18" s="66">
        <f>'3- Export SMIS'!D12</f>
        <v>0</v>
      </c>
      <c r="B18" s="66">
        <f>'3- Export SMIS'!E12</f>
        <v>0</v>
      </c>
      <c r="C18" s="66">
        <f>'3- Export SMIS'!F12</f>
        <v>0</v>
      </c>
      <c r="D18" s="66">
        <f>'3- Export SMIS'!G12</f>
        <v>0</v>
      </c>
      <c r="E18" s="67">
        <f t="shared" si="3"/>
        <v>0</v>
      </c>
      <c r="F18" s="67">
        <f>'3- Export SMIS'!V12</f>
        <v>0</v>
      </c>
      <c r="G18" s="67">
        <f>'3- Export SMIS'!W12</f>
        <v>0</v>
      </c>
      <c r="H18" s="67">
        <f>'3- Export SMIS'!Z12</f>
        <v>0</v>
      </c>
      <c r="I18" s="68" t="e">
        <f t="shared" si="0"/>
        <v>#DIV/0!</v>
      </c>
      <c r="J18" s="67">
        <f>'3- Export SMIS'!AA12</f>
        <v>0</v>
      </c>
      <c r="K18" s="68" t="e">
        <f t="shared" si="1"/>
        <v>#DIV/0!</v>
      </c>
      <c r="L18" s="67">
        <f>'3- Export SMIS'!X12</f>
        <v>0</v>
      </c>
      <c r="M18" s="69" t="e">
        <f t="shared" si="2"/>
        <v>#DIV/0!</v>
      </c>
      <c r="N18" s="67">
        <f>'3- Export SMIS'!S12+'3- Export SMIS'!U12</f>
        <v>0</v>
      </c>
      <c r="O18" s="57">
        <f>'3- Export SMIS'!K12</f>
        <v>0</v>
      </c>
    </row>
    <row r="19" spans="1:15" x14ac:dyDescent="0.3">
      <c r="A19" s="66">
        <f>'3- Export SMIS'!D13</f>
        <v>0</v>
      </c>
      <c r="B19" s="66">
        <f>'3- Export SMIS'!E13</f>
        <v>0</v>
      </c>
      <c r="C19" s="66">
        <f>'3- Export SMIS'!F13</f>
        <v>0</v>
      </c>
      <c r="D19" s="66">
        <f>'3- Export SMIS'!G13</f>
        <v>0</v>
      </c>
      <c r="E19" s="67">
        <f t="shared" si="3"/>
        <v>0</v>
      </c>
      <c r="F19" s="67">
        <f>'3- Export SMIS'!V13</f>
        <v>0</v>
      </c>
      <c r="G19" s="67">
        <f>'3- Export SMIS'!W13</f>
        <v>0</v>
      </c>
      <c r="H19" s="67">
        <f>'3- Export SMIS'!Z13</f>
        <v>0</v>
      </c>
      <c r="I19" s="68" t="e">
        <f t="shared" si="0"/>
        <v>#DIV/0!</v>
      </c>
      <c r="J19" s="67">
        <f>'3- Export SMIS'!AA13</f>
        <v>0</v>
      </c>
      <c r="K19" s="68" t="e">
        <f t="shared" si="1"/>
        <v>#DIV/0!</v>
      </c>
      <c r="L19" s="67">
        <f>'3- Export SMIS'!X13</f>
        <v>0</v>
      </c>
      <c r="M19" s="69" t="e">
        <f t="shared" si="2"/>
        <v>#DIV/0!</v>
      </c>
      <c r="N19" s="67">
        <f>'3- Export SMIS'!S13+'3- Export SMIS'!U13</f>
        <v>0</v>
      </c>
      <c r="O19" s="57">
        <f>'3- Export SMIS'!K13</f>
        <v>0</v>
      </c>
    </row>
    <row r="20" spans="1:15" x14ac:dyDescent="0.3">
      <c r="A20" s="66">
        <f>'3- Export SMIS'!D14</f>
        <v>0</v>
      </c>
      <c r="B20" s="66">
        <f>'3- Export SMIS'!E14</f>
        <v>0</v>
      </c>
      <c r="C20" s="66">
        <f>'3- Export SMIS'!F14</f>
        <v>0</v>
      </c>
      <c r="D20" s="66">
        <f>'3- Export SMIS'!G14</f>
        <v>0</v>
      </c>
      <c r="E20" s="67">
        <f t="shared" ref="E20:E50" si="4">F20+N20</f>
        <v>0</v>
      </c>
      <c r="F20" s="67">
        <f>'3- Export SMIS'!V14</f>
        <v>0</v>
      </c>
      <c r="G20" s="67">
        <f>'3- Export SMIS'!W14</f>
        <v>0</v>
      </c>
      <c r="H20" s="67">
        <f>'3- Export SMIS'!Z14</f>
        <v>0</v>
      </c>
      <c r="I20" s="68" t="e">
        <f t="shared" ref="I20:I50" si="5">H20/F20</f>
        <v>#DIV/0!</v>
      </c>
      <c r="J20" s="67">
        <f>'3- Export SMIS'!AA14</f>
        <v>0</v>
      </c>
      <c r="K20" s="68" t="e">
        <f t="shared" ref="K20:K50" si="6">J20/F20</f>
        <v>#DIV/0!</v>
      </c>
      <c r="L20" s="67">
        <f>'3- Export SMIS'!X14</f>
        <v>0</v>
      </c>
      <c r="M20" s="69" t="e">
        <f t="shared" ref="M20:M50" si="7">SUM(L20*100%)/F20</f>
        <v>#DIV/0!</v>
      </c>
      <c r="N20" s="67">
        <f>'3- Export SMIS'!S14+'3- Export SMIS'!U14</f>
        <v>0</v>
      </c>
    </row>
    <row r="21" spans="1:15" x14ac:dyDescent="0.3">
      <c r="A21" s="66">
        <f>'3- Export SMIS'!D15</f>
        <v>0</v>
      </c>
      <c r="B21" s="66">
        <f>'3- Export SMIS'!E15</f>
        <v>0</v>
      </c>
      <c r="C21" s="66">
        <f>'3- Export SMIS'!F15</f>
        <v>0</v>
      </c>
      <c r="D21" s="66">
        <f>'3- Export SMIS'!G15</f>
        <v>0</v>
      </c>
      <c r="E21" s="67">
        <f t="shared" si="4"/>
        <v>0</v>
      </c>
      <c r="F21" s="67">
        <f>'3- Export SMIS'!V15</f>
        <v>0</v>
      </c>
      <c r="G21" s="67">
        <f>'3- Export SMIS'!W15</f>
        <v>0</v>
      </c>
      <c r="H21" s="67">
        <f>'3- Export SMIS'!Z15</f>
        <v>0</v>
      </c>
      <c r="I21" s="68" t="e">
        <f t="shared" si="5"/>
        <v>#DIV/0!</v>
      </c>
      <c r="J21" s="67">
        <f>'3- Export SMIS'!AA15</f>
        <v>0</v>
      </c>
      <c r="K21" s="68" t="e">
        <f t="shared" si="6"/>
        <v>#DIV/0!</v>
      </c>
      <c r="L21" s="67">
        <f>'3- Export SMIS'!X15</f>
        <v>0</v>
      </c>
      <c r="M21" s="69" t="e">
        <f t="shared" si="7"/>
        <v>#DIV/0!</v>
      </c>
      <c r="N21" s="67">
        <f>'3- Export SMIS'!S15+'3- Export SMIS'!U15</f>
        <v>0</v>
      </c>
      <c r="O21" s="57">
        <f>'3- Export SMIS'!K15</f>
        <v>0</v>
      </c>
    </row>
    <row r="22" spans="1:15" x14ac:dyDescent="0.3">
      <c r="A22" s="66">
        <f>'3- Export SMIS'!D16</f>
        <v>0</v>
      </c>
      <c r="B22" s="66">
        <f>'3- Export SMIS'!E16</f>
        <v>0</v>
      </c>
      <c r="C22" s="66">
        <f>'3- Export SMIS'!F16</f>
        <v>0</v>
      </c>
      <c r="D22" s="66">
        <f>'3- Export SMIS'!G16</f>
        <v>0</v>
      </c>
      <c r="E22" s="67">
        <f t="shared" si="4"/>
        <v>0</v>
      </c>
      <c r="F22" s="67">
        <f>'3- Export SMIS'!V16</f>
        <v>0</v>
      </c>
      <c r="G22" s="67">
        <f>'3- Export SMIS'!W16</f>
        <v>0</v>
      </c>
      <c r="H22" s="67">
        <f>'3- Export SMIS'!Z16</f>
        <v>0</v>
      </c>
      <c r="I22" s="68" t="e">
        <f t="shared" si="5"/>
        <v>#DIV/0!</v>
      </c>
      <c r="J22" s="67">
        <f>'3- Export SMIS'!AA16</f>
        <v>0</v>
      </c>
      <c r="K22" s="68" t="e">
        <f t="shared" si="6"/>
        <v>#DIV/0!</v>
      </c>
      <c r="L22" s="67">
        <f>'3- Export SMIS'!X16</f>
        <v>0</v>
      </c>
      <c r="M22" s="69" t="e">
        <f t="shared" si="7"/>
        <v>#DIV/0!</v>
      </c>
      <c r="N22" s="67">
        <f>'3- Export SMIS'!S16+'3- Export SMIS'!U16</f>
        <v>0</v>
      </c>
      <c r="O22" s="57">
        <f>'3- Export SMIS'!K16</f>
        <v>0</v>
      </c>
    </row>
    <row r="23" spans="1:15" x14ac:dyDescent="0.3">
      <c r="A23" s="66">
        <f>'3- Export SMIS'!D17</f>
        <v>0</v>
      </c>
      <c r="B23" s="66">
        <f>'3- Export SMIS'!E17</f>
        <v>0</v>
      </c>
      <c r="C23" s="66">
        <f>'3- Export SMIS'!F17</f>
        <v>0</v>
      </c>
      <c r="D23" s="66">
        <f>'3- Export SMIS'!G17</f>
        <v>0</v>
      </c>
      <c r="E23" s="67">
        <f t="shared" si="4"/>
        <v>0</v>
      </c>
      <c r="F23" s="67">
        <f>'3- Export SMIS'!V17</f>
        <v>0</v>
      </c>
      <c r="G23" s="67">
        <f>'3- Export SMIS'!W17</f>
        <v>0</v>
      </c>
      <c r="H23" s="67">
        <f>'3- Export SMIS'!Z17</f>
        <v>0</v>
      </c>
      <c r="I23" s="68" t="e">
        <f t="shared" si="5"/>
        <v>#DIV/0!</v>
      </c>
      <c r="J23" s="67">
        <f>'3- Export SMIS'!AA17</f>
        <v>0</v>
      </c>
      <c r="K23" s="68" t="e">
        <f t="shared" si="6"/>
        <v>#DIV/0!</v>
      </c>
      <c r="L23" s="67">
        <f>'3- Export SMIS'!X17</f>
        <v>0</v>
      </c>
      <c r="M23" s="69" t="e">
        <f t="shared" si="7"/>
        <v>#DIV/0!</v>
      </c>
      <c r="N23" s="67">
        <f>'3- Export SMIS'!S17+'3- Export SMIS'!U17</f>
        <v>0</v>
      </c>
      <c r="O23" s="57">
        <f>'3- Export SMIS'!K17</f>
        <v>0</v>
      </c>
    </row>
    <row r="24" spans="1:15" x14ac:dyDescent="0.3">
      <c r="A24" s="66">
        <f>'3- Export SMIS'!D18</f>
        <v>0</v>
      </c>
      <c r="B24" s="66">
        <f>'3- Export SMIS'!E18</f>
        <v>0</v>
      </c>
      <c r="C24" s="66">
        <f>'3- Export SMIS'!F18</f>
        <v>0</v>
      </c>
      <c r="D24" s="66">
        <f>'3- Export SMIS'!G18</f>
        <v>0</v>
      </c>
      <c r="E24" s="67">
        <f t="shared" si="4"/>
        <v>0</v>
      </c>
      <c r="F24" s="67">
        <f>'3- Export SMIS'!V18</f>
        <v>0</v>
      </c>
      <c r="G24" s="67">
        <f>'3- Export SMIS'!W18</f>
        <v>0</v>
      </c>
      <c r="H24" s="67">
        <f>'3- Export SMIS'!Z18</f>
        <v>0</v>
      </c>
      <c r="I24" s="68" t="e">
        <f t="shared" si="5"/>
        <v>#DIV/0!</v>
      </c>
      <c r="J24" s="67">
        <f>'3- Export SMIS'!AA18</f>
        <v>0</v>
      </c>
      <c r="K24" s="68" t="e">
        <f t="shared" si="6"/>
        <v>#DIV/0!</v>
      </c>
      <c r="L24" s="67">
        <f>'3- Export SMIS'!X18</f>
        <v>0</v>
      </c>
      <c r="M24" s="69" t="e">
        <f t="shared" si="7"/>
        <v>#DIV/0!</v>
      </c>
      <c r="N24" s="67">
        <f>'3- Export SMIS'!S18+'3- Export SMIS'!U18</f>
        <v>0</v>
      </c>
      <c r="O24" s="57">
        <f>'3- Export SMIS'!K18</f>
        <v>0</v>
      </c>
    </row>
    <row r="25" spans="1:15" x14ac:dyDescent="0.3">
      <c r="A25" s="66">
        <f>'3- Export SMIS'!D19</f>
        <v>0</v>
      </c>
      <c r="B25" s="66">
        <f>'3- Export SMIS'!E19</f>
        <v>0</v>
      </c>
      <c r="C25" s="66">
        <f>'3- Export SMIS'!F19</f>
        <v>0</v>
      </c>
      <c r="D25" s="66">
        <f>'3- Export SMIS'!G19</f>
        <v>0</v>
      </c>
      <c r="E25" s="67">
        <f t="shared" si="4"/>
        <v>0</v>
      </c>
      <c r="F25" s="67">
        <f>'3- Export SMIS'!V19</f>
        <v>0</v>
      </c>
      <c r="G25" s="67">
        <f>'3- Export SMIS'!W19</f>
        <v>0</v>
      </c>
      <c r="H25" s="67">
        <f>'3- Export SMIS'!Z19</f>
        <v>0</v>
      </c>
      <c r="I25" s="68" t="e">
        <f t="shared" si="5"/>
        <v>#DIV/0!</v>
      </c>
      <c r="J25" s="67">
        <f>'3- Export SMIS'!AA19</f>
        <v>0</v>
      </c>
      <c r="K25" s="68" t="e">
        <f t="shared" si="6"/>
        <v>#DIV/0!</v>
      </c>
      <c r="L25" s="67">
        <f>'3- Export SMIS'!X19</f>
        <v>0</v>
      </c>
      <c r="M25" s="69" t="e">
        <f t="shared" si="7"/>
        <v>#DIV/0!</v>
      </c>
      <c r="N25" s="67">
        <f>'3- Export SMIS'!S19+'3- Export SMIS'!U19</f>
        <v>0</v>
      </c>
      <c r="O25" s="57">
        <f>'3- Export SMIS'!K19</f>
        <v>0</v>
      </c>
    </row>
    <row r="26" spans="1:15" x14ac:dyDescent="0.3">
      <c r="A26" s="66">
        <f>'3- Export SMIS'!D20</f>
        <v>0</v>
      </c>
      <c r="B26" s="66">
        <f>'3- Export SMIS'!E20</f>
        <v>0</v>
      </c>
      <c r="C26" s="66">
        <f>'3- Export SMIS'!F20</f>
        <v>0</v>
      </c>
      <c r="D26" s="66">
        <f>'3- Export SMIS'!G20</f>
        <v>0</v>
      </c>
      <c r="E26" s="67">
        <f t="shared" si="4"/>
        <v>0</v>
      </c>
      <c r="F26" s="67">
        <f>'3- Export SMIS'!V20</f>
        <v>0</v>
      </c>
      <c r="G26" s="67">
        <f>'3- Export SMIS'!W20</f>
        <v>0</v>
      </c>
      <c r="H26" s="67">
        <f>'3- Export SMIS'!Z20</f>
        <v>0</v>
      </c>
      <c r="I26" s="68" t="e">
        <f t="shared" si="5"/>
        <v>#DIV/0!</v>
      </c>
      <c r="J26" s="67">
        <f>'3- Export SMIS'!AA20</f>
        <v>0</v>
      </c>
      <c r="K26" s="68" t="e">
        <f t="shared" si="6"/>
        <v>#DIV/0!</v>
      </c>
      <c r="L26" s="67">
        <f>'3- Export SMIS'!X20</f>
        <v>0</v>
      </c>
      <c r="M26" s="69" t="e">
        <f t="shared" si="7"/>
        <v>#DIV/0!</v>
      </c>
      <c r="N26" s="67">
        <f>'3- Export SMIS'!S20+'3- Export SMIS'!U20</f>
        <v>0</v>
      </c>
      <c r="O26" s="57">
        <f>'3- Export SMIS'!K20</f>
        <v>0</v>
      </c>
    </row>
    <row r="27" spans="1:15" x14ac:dyDescent="0.3">
      <c r="A27" s="66">
        <f>'3- Export SMIS'!D21</f>
        <v>0</v>
      </c>
      <c r="B27" s="66">
        <f>'3- Export SMIS'!E21</f>
        <v>0</v>
      </c>
      <c r="C27" s="66">
        <f>'3- Export SMIS'!F21</f>
        <v>0</v>
      </c>
      <c r="D27" s="66">
        <f>'3- Export SMIS'!G21</f>
        <v>0</v>
      </c>
      <c r="E27" s="67">
        <f t="shared" si="4"/>
        <v>0</v>
      </c>
      <c r="F27" s="67">
        <f>'3- Export SMIS'!V21</f>
        <v>0</v>
      </c>
      <c r="G27" s="67">
        <f>'3- Export SMIS'!W21</f>
        <v>0</v>
      </c>
      <c r="H27" s="67">
        <f>'3- Export SMIS'!Z21</f>
        <v>0</v>
      </c>
      <c r="I27" s="68" t="e">
        <f t="shared" si="5"/>
        <v>#DIV/0!</v>
      </c>
      <c r="J27" s="67">
        <f>'3- Export SMIS'!AA21</f>
        <v>0</v>
      </c>
      <c r="K27" s="68" t="e">
        <f t="shared" si="6"/>
        <v>#DIV/0!</v>
      </c>
      <c r="L27" s="67">
        <f>'3- Export SMIS'!X21</f>
        <v>0</v>
      </c>
      <c r="M27" s="69" t="e">
        <f t="shared" si="7"/>
        <v>#DIV/0!</v>
      </c>
      <c r="N27" s="67">
        <f>'3- Export SMIS'!S21+'3- Export SMIS'!U21</f>
        <v>0</v>
      </c>
      <c r="O27" s="57">
        <f>'3- Export SMIS'!K21</f>
        <v>0</v>
      </c>
    </row>
    <row r="28" spans="1:15" x14ac:dyDescent="0.3">
      <c r="A28" s="66">
        <f>'3- Export SMIS'!D22</f>
        <v>0</v>
      </c>
      <c r="B28" s="66">
        <f>'3- Export SMIS'!E22</f>
        <v>0</v>
      </c>
      <c r="C28" s="66">
        <f>'3- Export SMIS'!F22</f>
        <v>0</v>
      </c>
      <c r="D28" s="66">
        <f>'3- Export SMIS'!G22</f>
        <v>0</v>
      </c>
      <c r="E28" s="67">
        <f t="shared" si="4"/>
        <v>0</v>
      </c>
      <c r="F28" s="67">
        <f>'3- Export SMIS'!V22</f>
        <v>0</v>
      </c>
      <c r="G28" s="67">
        <f>'3- Export SMIS'!W22</f>
        <v>0</v>
      </c>
      <c r="H28" s="67">
        <f>'3- Export SMIS'!Z22</f>
        <v>0</v>
      </c>
      <c r="I28" s="68" t="e">
        <f t="shared" si="5"/>
        <v>#DIV/0!</v>
      </c>
      <c r="J28" s="67">
        <f>'3- Export SMIS'!AA22</f>
        <v>0</v>
      </c>
      <c r="K28" s="68" t="e">
        <f t="shared" si="6"/>
        <v>#DIV/0!</v>
      </c>
      <c r="L28" s="67">
        <f>'3- Export SMIS'!X22</f>
        <v>0</v>
      </c>
      <c r="M28" s="69" t="e">
        <f t="shared" si="7"/>
        <v>#DIV/0!</v>
      </c>
      <c r="N28" s="67">
        <f>'3- Export SMIS'!S22+'3- Export SMIS'!U22</f>
        <v>0</v>
      </c>
      <c r="O28" s="57">
        <f>'3- Export SMIS'!K22</f>
        <v>0</v>
      </c>
    </row>
    <row r="29" spans="1:15" x14ac:dyDescent="0.3">
      <c r="A29" s="66">
        <f>'3- Export SMIS'!D23</f>
        <v>0</v>
      </c>
      <c r="B29" s="66">
        <f>'3- Export SMIS'!E23</f>
        <v>0</v>
      </c>
      <c r="C29" s="66">
        <f>'3- Export SMIS'!F23</f>
        <v>0</v>
      </c>
      <c r="D29" s="66">
        <f>'3- Export SMIS'!G23</f>
        <v>0</v>
      </c>
      <c r="E29" s="67">
        <f t="shared" si="4"/>
        <v>0</v>
      </c>
      <c r="F29" s="67">
        <f>'3- Export SMIS'!V23</f>
        <v>0</v>
      </c>
      <c r="G29" s="67">
        <f>'3- Export SMIS'!W23</f>
        <v>0</v>
      </c>
      <c r="H29" s="67">
        <f>'3- Export SMIS'!Z23</f>
        <v>0</v>
      </c>
      <c r="I29" s="68" t="e">
        <f t="shared" si="5"/>
        <v>#DIV/0!</v>
      </c>
      <c r="J29" s="67">
        <f>'3- Export SMIS'!AA23</f>
        <v>0</v>
      </c>
      <c r="K29" s="68" t="e">
        <f t="shared" si="6"/>
        <v>#DIV/0!</v>
      </c>
      <c r="L29" s="67">
        <f>'3- Export SMIS'!X23</f>
        <v>0</v>
      </c>
      <c r="M29" s="69" t="e">
        <f t="shared" si="7"/>
        <v>#DIV/0!</v>
      </c>
      <c r="N29" s="67">
        <f>'3- Export SMIS'!S23+'3- Export SMIS'!U23</f>
        <v>0</v>
      </c>
      <c r="O29" s="57">
        <f>'3- Export SMIS'!K23</f>
        <v>0</v>
      </c>
    </row>
    <row r="30" spans="1:15" x14ac:dyDescent="0.3">
      <c r="A30" s="66">
        <f>'3- Export SMIS'!D24</f>
        <v>0</v>
      </c>
      <c r="B30" s="66">
        <f>'3- Export SMIS'!E24</f>
        <v>0</v>
      </c>
      <c r="C30" s="66">
        <f>'3- Export SMIS'!F24</f>
        <v>0</v>
      </c>
      <c r="D30" s="66">
        <f>'3- Export SMIS'!G24</f>
        <v>0</v>
      </c>
      <c r="E30" s="67">
        <f t="shared" si="4"/>
        <v>0</v>
      </c>
      <c r="F30" s="67">
        <f>'3- Export SMIS'!V24</f>
        <v>0</v>
      </c>
      <c r="G30" s="67">
        <f>'3- Export SMIS'!W24</f>
        <v>0</v>
      </c>
      <c r="H30" s="67">
        <f>'3- Export SMIS'!Z24</f>
        <v>0</v>
      </c>
      <c r="I30" s="68" t="e">
        <f t="shared" si="5"/>
        <v>#DIV/0!</v>
      </c>
      <c r="J30" s="67">
        <f>'3- Export SMIS'!AA24</f>
        <v>0</v>
      </c>
      <c r="K30" s="68" t="e">
        <f t="shared" si="6"/>
        <v>#DIV/0!</v>
      </c>
      <c r="L30" s="67">
        <f>'3- Export SMIS'!X24</f>
        <v>0</v>
      </c>
      <c r="M30" s="69" t="e">
        <f t="shared" si="7"/>
        <v>#DIV/0!</v>
      </c>
      <c r="N30" s="67">
        <f>'3- Export SMIS'!S24+'3- Export SMIS'!U24</f>
        <v>0</v>
      </c>
      <c r="O30" s="57">
        <f>'3- Export SMIS'!K24</f>
        <v>0</v>
      </c>
    </row>
    <row r="31" spans="1:15" x14ac:dyDescent="0.3">
      <c r="A31" s="66">
        <f>'3- Export SMIS'!D25</f>
        <v>0</v>
      </c>
      <c r="B31" s="66">
        <f>'3- Export SMIS'!E25</f>
        <v>0</v>
      </c>
      <c r="C31" s="66">
        <f>'3- Export SMIS'!F25</f>
        <v>0</v>
      </c>
      <c r="D31" s="66">
        <f>'3- Export SMIS'!G25</f>
        <v>0</v>
      </c>
      <c r="E31" s="67">
        <f t="shared" si="4"/>
        <v>0</v>
      </c>
      <c r="F31" s="67">
        <f>'3- Export SMIS'!V25</f>
        <v>0</v>
      </c>
      <c r="G31" s="67">
        <f>'3- Export SMIS'!W25</f>
        <v>0</v>
      </c>
      <c r="H31" s="67">
        <f>'3- Export SMIS'!Z25</f>
        <v>0</v>
      </c>
      <c r="I31" s="68" t="e">
        <f t="shared" si="5"/>
        <v>#DIV/0!</v>
      </c>
      <c r="J31" s="67">
        <f>'3- Export SMIS'!AA25</f>
        <v>0</v>
      </c>
      <c r="K31" s="68" t="e">
        <f t="shared" si="6"/>
        <v>#DIV/0!</v>
      </c>
      <c r="L31" s="67">
        <f>'3- Export SMIS'!X25</f>
        <v>0</v>
      </c>
      <c r="M31" s="69" t="e">
        <f t="shared" si="7"/>
        <v>#DIV/0!</v>
      </c>
      <c r="N31" s="67">
        <f>'3- Export SMIS'!S25+'3- Export SMIS'!U25</f>
        <v>0</v>
      </c>
      <c r="O31" s="57">
        <f>'3- Export SMIS'!K25</f>
        <v>0</v>
      </c>
    </row>
    <row r="32" spans="1:15" x14ac:dyDescent="0.3">
      <c r="A32" s="66">
        <f>'3- Export SMIS'!D26</f>
        <v>0</v>
      </c>
      <c r="B32" s="66">
        <f>'3- Export SMIS'!E26</f>
        <v>0</v>
      </c>
      <c r="C32" s="66">
        <f>'3- Export SMIS'!F26</f>
        <v>0</v>
      </c>
      <c r="D32" s="66">
        <f>'3- Export SMIS'!G26</f>
        <v>0</v>
      </c>
      <c r="E32" s="67">
        <f t="shared" si="4"/>
        <v>0</v>
      </c>
      <c r="F32" s="67">
        <f>'3- Export SMIS'!V26</f>
        <v>0</v>
      </c>
      <c r="G32" s="67">
        <f>'3- Export SMIS'!W26</f>
        <v>0</v>
      </c>
      <c r="H32" s="67">
        <f>'3- Export SMIS'!Z26</f>
        <v>0</v>
      </c>
      <c r="I32" s="68" t="e">
        <f t="shared" si="5"/>
        <v>#DIV/0!</v>
      </c>
      <c r="J32" s="67">
        <f>'3- Export SMIS'!AA26</f>
        <v>0</v>
      </c>
      <c r="K32" s="68" t="e">
        <f t="shared" si="6"/>
        <v>#DIV/0!</v>
      </c>
      <c r="L32" s="67">
        <f>'3- Export SMIS'!X26</f>
        <v>0</v>
      </c>
      <c r="M32" s="69" t="e">
        <f t="shared" si="7"/>
        <v>#DIV/0!</v>
      </c>
      <c r="N32" s="67">
        <f>'3- Export SMIS'!S26+'3- Export SMIS'!U26</f>
        <v>0</v>
      </c>
      <c r="O32" s="57">
        <f>'3- Export SMIS'!K26</f>
        <v>0</v>
      </c>
    </row>
    <row r="33" spans="1:15" x14ac:dyDescent="0.3">
      <c r="A33" s="66">
        <f>'3- Export SMIS'!D27</f>
        <v>0</v>
      </c>
      <c r="B33" s="66">
        <f>'3- Export SMIS'!E27</f>
        <v>0</v>
      </c>
      <c r="C33" s="66">
        <f>'3- Export SMIS'!F27</f>
        <v>0</v>
      </c>
      <c r="D33" s="66">
        <f>'3- Export SMIS'!G27</f>
        <v>0</v>
      </c>
      <c r="E33" s="67">
        <f t="shared" si="4"/>
        <v>0</v>
      </c>
      <c r="F33" s="67">
        <f>'3- Export SMIS'!V27</f>
        <v>0</v>
      </c>
      <c r="G33" s="67">
        <f>'3- Export SMIS'!W27</f>
        <v>0</v>
      </c>
      <c r="H33" s="67">
        <f>'3- Export SMIS'!Z27</f>
        <v>0</v>
      </c>
      <c r="I33" s="68" t="e">
        <f t="shared" si="5"/>
        <v>#DIV/0!</v>
      </c>
      <c r="J33" s="67">
        <f>'3- Export SMIS'!AA27</f>
        <v>0</v>
      </c>
      <c r="K33" s="68" t="e">
        <f t="shared" si="6"/>
        <v>#DIV/0!</v>
      </c>
      <c r="L33" s="67">
        <f>'3- Export SMIS'!X27</f>
        <v>0</v>
      </c>
      <c r="M33" s="69" t="e">
        <f t="shared" si="7"/>
        <v>#DIV/0!</v>
      </c>
      <c r="N33" s="67">
        <f>'3- Export SMIS'!S27+'3- Export SMIS'!U27</f>
        <v>0</v>
      </c>
      <c r="O33" s="57">
        <f>'3- Export SMIS'!K27</f>
        <v>0</v>
      </c>
    </row>
    <row r="34" spans="1:15" x14ac:dyDescent="0.3">
      <c r="A34" s="66">
        <f>'3- Export SMIS'!D28</f>
        <v>0</v>
      </c>
      <c r="B34" s="66">
        <f>'3- Export SMIS'!E28</f>
        <v>0</v>
      </c>
      <c r="C34" s="66">
        <f>'3- Export SMIS'!F28</f>
        <v>0</v>
      </c>
      <c r="D34" s="66">
        <f>'3- Export SMIS'!G28</f>
        <v>0</v>
      </c>
      <c r="E34" s="67">
        <f t="shared" si="4"/>
        <v>0</v>
      </c>
      <c r="F34" s="67">
        <f>'3- Export SMIS'!V28</f>
        <v>0</v>
      </c>
      <c r="G34" s="67">
        <f>'3- Export SMIS'!W28</f>
        <v>0</v>
      </c>
      <c r="H34" s="67">
        <f>'3- Export SMIS'!Z28</f>
        <v>0</v>
      </c>
      <c r="I34" s="68" t="e">
        <f t="shared" si="5"/>
        <v>#DIV/0!</v>
      </c>
      <c r="J34" s="67">
        <f>'3- Export SMIS'!AA28</f>
        <v>0</v>
      </c>
      <c r="K34" s="68" t="e">
        <f t="shared" si="6"/>
        <v>#DIV/0!</v>
      </c>
      <c r="L34" s="67">
        <f>'3- Export SMIS'!X28</f>
        <v>0</v>
      </c>
      <c r="M34" s="69" t="e">
        <f t="shared" si="7"/>
        <v>#DIV/0!</v>
      </c>
      <c r="N34" s="67">
        <f>'3- Export SMIS'!S28+'3- Export SMIS'!U28</f>
        <v>0</v>
      </c>
      <c r="O34" s="57">
        <f>'3- Export SMIS'!K28</f>
        <v>0</v>
      </c>
    </row>
    <row r="35" spans="1:15" x14ac:dyDescent="0.3">
      <c r="A35" s="66">
        <f>'3- Export SMIS'!D29</f>
        <v>0</v>
      </c>
      <c r="B35" s="66">
        <f>'3- Export SMIS'!E29</f>
        <v>0</v>
      </c>
      <c r="C35" s="66">
        <f>'3- Export SMIS'!F29</f>
        <v>0</v>
      </c>
      <c r="D35" s="66">
        <f>'3- Export SMIS'!G29</f>
        <v>0</v>
      </c>
      <c r="E35" s="67">
        <f t="shared" si="4"/>
        <v>0</v>
      </c>
      <c r="F35" s="67">
        <f>'3- Export SMIS'!V29</f>
        <v>0</v>
      </c>
      <c r="G35" s="67">
        <f>'3- Export SMIS'!W29</f>
        <v>0</v>
      </c>
      <c r="H35" s="67">
        <f>'3- Export SMIS'!Z29</f>
        <v>0</v>
      </c>
      <c r="I35" s="68" t="e">
        <f t="shared" si="5"/>
        <v>#DIV/0!</v>
      </c>
      <c r="J35" s="67">
        <f>'3- Export SMIS'!AA29</f>
        <v>0</v>
      </c>
      <c r="K35" s="68" t="e">
        <f t="shared" si="6"/>
        <v>#DIV/0!</v>
      </c>
      <c r="L35" s="67">
        <f>'3- Export SMIS'!X29</f>
        <v>0</v>
      </c>
      <c r="M35" s="69" t="e">
        <f t="shared" si="7"/>
        <v>#DIV/0!</v>
      </c>
      <c r="N35" s="67">
        <f>'3- Export SMIS'!S29+'3- Export SMIS'!U29</f>
        <v>0</v>
      </c>
      <c r="O35" s="57">
        <f>'3- Export SMIS'!K29</f>
        <v>0</v>
      </c>
    </row>
    <row r="36" spans="1:15" x14ac:dyDescent="0.3">
      <c r="A36" s="66">
        <f>'3- Export SMIS'!D30</f>
        <v>0</v>
      </c>
      <c r="B36" s="66">
        <f>'3- Export SMIS'!E30</f>
        <v>0</v>
      </c>
      <c r="C36" s="66">
        <f>'3- Export SMIS'!F30</f>
        <v>0</v>
      </c>
      <c r="D36" s="66">
        <f>'3- Export SMIS'!G30</f>
        <v>0</v>
      </c>
      <c r="E36" s="67">
        <f t="shared" si="4"/>
        <v>0</v>
      </c>
      <c r="F36" s="67">
        <f>'3- Export SMIS'!V30</f>
        <v>0</v>
      </c>
      <c r="G36" s="67">
        <f>'3- Export SMIS'!W30</f>
        <v>0</v>
      </c>
      <c r="H36" s="67">
        <f>'3- Export SMIS'!Z30</f>
        <v>0</v>
      </c>
      <c r="I36" s="68" t="e">
        <f t="shared" si="5"/>
        <v>#DIV/0!</v>
      </c>
      <c r="J36" s="67">
        <f>'3- Export SMIS'!AA30</f>
        <v>0</v>
      </c>
      <c r="K36" s="68" t="e">
        <f t="shared" si="6"/>
        <v>#DIV/0!</v>
      </c>
      <c r="L36" s="67">
        <f>'3- Export SMIS'!X30</f>
        <v>0</v>
      </c>
      <c r="M36" s="69" t="e">
        <f t="shared" si="7"/>
        <v>#DIV/0!</v>
      </c>
      <c r="N36" s="67">
        <f>'3- Export SMIS'!S30+'3- Export SMIS'!U30</f>
        <v>0</v>
      </c>
      <c r="O36" s="57">
        <f>'3- Export SMIS'!K30</f>
        <v>0</v>
      </c>
    </row>
    <row r="37" spans="1:15" x14ac:dyDescent="0.3">
      <c r="A37" s="66">
        <f>'3- Export SMIS'!D31</f>
        <v>0</v>
      </c>
      <c r="B37" s="66">
        <f>'3- Export SMIS'!E31</f>
        <v>0</v>
      </c>
      <c r="C37" s="66">
        <f>'3- Export SMIS'!F31</f>
        <v>0</v>
      </c>
      <c r="D37" s="66">
        <f>'3- Export SMIS'!G31</f>
        <v>0</v>
      </c>
      <c r="E37" s="67">
        <f t="shared" si="4"/>
        <v>0</v>
      </c>
      <c r="F37" s="67">
        <f>'3- Export SMIS'!V31</f>
        <v>0</v>
      </c>
      <c r="G37" s="67">
        <f>'3- Export SMIS'!W31</f>
        <v>0</v>
      </c>
      <c r="H37" s="67">
        <f>'3- Export SMIS'!Z31</f>
        <v>0</v>
      </c>
      <c r="I37" s="68" t="e">
        <f t="shared" si="5"/>
        <v>#DIV/0!</v>
      </c>
      <c r="J37" s="67">
        <f>'3- Export SMIS'!AA31</f>
        <v>0</v>
      </c>
      <c r="K37" s="68" t="e">
        <f t="shared" si="6"/>
        <v>#DIV/0!</v>
      </c>
      <c r="L37" s="67">
        <f>'3- Export SMIS'!X31</f>
        <v>0</v>
      </c>
      <c r="M37" s="69" t="e">
        <f t="shared" si="7"/>
        <v>#DIV/0!</v>
      </c>
      <c r="N37" s="67">
        <f>'3- Export SMIS'!S31+'3- Export SMIS'!U31</f>
        <v>0</v>
      </c>
      <c r="O37" s="57">
        <f>'3- Export SMIS'!K31</f>
        <v>0</v>
      </c>
    </row>
    <row r="38" spans="1:15" x14ac:dyDescent="0.3">
      <c r="A38" s="66">
        <f>'3- Export SMIS'!D32</f>
        <v>0</v>
      </c>
      <c r="B38" s="66">
        <f>'3- Export SMIS'!E32</f>
        <v>0</v>
      </c>
      <c r="C38" s="66">
        <f>'3- Export SMIS'!F32</f>
        <v>0</v>
      </c>
      <c r="D38" s="66">
        <f>'3- Export SMIS'!G32</f>
        <v>0</v>
      </c>
      <c r="E38" s="67">
        <f t="shared" si="4"/>
        <v>0</v>
      </c>
      <c r="F38" s="67">
        <f>'3- Export SMIS'!V32</f>
        <v>0</v>
      </c>
      <c r="G38" s="67">
        <f>'3- Export SMIS'!W32</f>
        <v>0</v>
      </c>
      <c r="H38" s="67">
        <f>'3- Export SMIS'!Z32</f>
        <v>0</v>
      </c>
      <c r="I38" s="68" t="e">
        <f t="shared" si="5"/>
        <v>#DIV/0!</v>
      </c>
      <c r="J38" s="67">
        <f>'3- Export SMIS'!AA32</f>
        <v>0</v>
      </c>
      <c r="K38" s="68" t="e">
        <f t="shared" si="6"/>
        <v>#DIV/0!</v>
      </c>
      <c r="L38" s="67">
        <f>'3- Export SMIS'!X32</f>
        <v>0</v>
      </c>
      <c r="M38" s="69" t="e">
        <f t="shared" si="7"/>
        <v>#DIV/0!</v>
      </c>
      <c r="N38" s="67">
        <f>'3- Export SMIS'!S32+'3- Export SMIS'!U32</f>
        <v>0</v>
      </c>
      <c r="O38" s="57">
        <f>'3- Export SMIS'!K32</f>
        <v>0</v>
      </c>
    </row>
    <row r="39" spans="1:15" x14ac:dyDescent="0.3">
      <c r="A39" s="66">
        <f>'3- Export SMIS'!D33</f>
        <v>0</v>
      </c>
      <c r="B39" s="66">
        <f>'3- Export SMIS'!E33</f>
        <v>0</v>
      </c>
      <c r="C39" s="66">
        <f>'3- Export SMIS'!F33</f>
        <v>0</v>
      </c>
      <c r="D39" s="66">
        <f>'3- Export SMIS'!G33</f>
        <v>0</v>
      </c>
      <c r="E39" s="67">
        <f t="shared" si="4"/>
        <v>0</v>
      </c>
      <c r="F39" s="67">
        <f>'3- Export SMIS'!V33</f>
        <v>0</v>
      </c>
      <c r="G39" s="67">
        <f>'3- Export SMIS'!W33</f>
        <v>0</v>
      </c>
      <c r="H39" s="67">
        <f>'3- Export SMIS'!Z33</f>
        <v>0</v>
      </c>
      <c r="I39" s="68" t="e">
        <f t="shared" si="5"/>
        <v>#DIV/0!</v>
      </c>
      <c r="J39" s="67">
        <f>'3- Export SMIS'!AA33</f>
        <v>0</v>
      </c>
      <c r="K39" s="68" t="e">
        <f t="shared" si="6"/>
        <v>#DIV/0!</v>
      </c>
      <c r="L39" s="67">
        <f>'3- Export SMIS'!X33</f>
        <v>0</v>
      </c>
      <c r="M39" s="69" t="e">
        <f t="shared" si="7"/>
        <v>#DIV/0!</v>
      </c>
      <c r="N39" s="67">
        <f>'3- Export SMIS'!S33+'3- Export SMIS'!U33</f>
        <v>0</v>
      </c>
      <c r="O39" s="57">
        <f>'3- Export SMIS'!K33</f>
        <v>0</v>
      </c>
    </row>
    <row r="40" spans="1:15" x14ac:dyDescent="0.3">
      <c r="A40" s="66">
        <f>'3- Export SMIS'!D34</f>
        <v>0</v>
      </c>
      <c r="B40" s="66">
        <f>'3- Export SMIS'!E34</f>
        <v>0</v>
      </c>
      <c r="C40" s="66">
        <f>'3- Export SMIS'!F34</f>
        <v>0</v>
      </c>
      <c r="D40" s="66">
        <f>'3- Export SMIS'!G34</f>
        <v>0</v>
      </c>
      <c r="E40" s="67">
        <f t="shared" si="4"/>
        <v>0</v>
      </c>
      <c r="F40" s="67">
        <f>'3- Export SMIS'!V34</f>
        <v>0</v>
      </c>
      <c r="G40" s="67">
        <f>'3- Export SMIS'!W34</f>
        <v>0</v>
      </c>
      <c r="H40" s="67">
        <f>'3- Export SMIS'!Z34</f>
        <v>0</v>
      </c>
      <c r="I40" s="68" t="e">
        <f t="shared" si="5"/>
        <v>#DIV/0!</v>
      </c>
      <c r="J40" s="67">
        <f>'3- Export SMIS'!AA34</f>
        <v>0</v>
      </c>
      <c r="K40" s="68" t="e">
        <f t="shared" si="6"/>
        <v>#DIV/0!</v>
      </c>
      <c r="L40" s="67">
        <f>'3- Export SMIS'!X34</f>
        <v>0</v>
      </c>
      <c r="M40" s="69" t="e">
        <f t="shared" si="7"/>
        <v>#DIV/0!</v>
      </c>
      <c r="N40" s="67">
        <f>'3- Export SMIS'!S34+'3- Export SMIS'!U34</f>
        <v>0</v>
      </c>
      <c r="O40" s="57">
        <f>'3- Export SMIS'!K34</f>
        <v>0</v>
      </c>
    </row>
    <row r="41" spans="1:15" x14ac:dyDescent="0.3">
      <c r="A41" s="66">
        <f>'3- Export SMIS'!D35</f>
        <v>0</v>
      </c>
      <c r="B41" s="66">
        <f>'3- Export SMIS'!E35</f>
        <v>0</v>
      </c>
      <c r="C41" s="66">
        <f>'3- Export SMIS'!F35</f>
        <v>0</v>
      </c>
      <c r="D41" s="66">
        <f>'3- Export SMIS'!G35</f>
        <v>0</v>
      </c>
      <c r="E41" s="67">
        <f t="shared" si="4"/>
        <v>0</v>
      </c>
      <c r="F41" s="67">
        <f>'3- Export SMIS'!V35</f>
        <v>0</v>
      </c>
      <c r="G41" s="67">
        <f>'3- Export SMIS'!W35</f>
        <v>0</v>
      </c>
      <c r="H41" s="67">
        <f>'3- Export SMIS'!Z35</f>
        <v>0</v>
      </c>
      <c r="I41" s="68" t="e">
        <f t="shared" si="5"/>
        <v>#DIV/0!</v>
      </c>
      <c r="J41" s="67">
        <f>'3- Export SMIS'!AA35</f>
        <v>0</v>
      </c>
      <c r="K41" s="68" t="e">
        <f t="shared" si="6"/>
        <v>#DIV/0!</v>
      </c>
      <c r="L41" s="67">
        <f>'3- Export SMIS'!X35</f>
        <v>0</v>
      </c>
      <c r="M41" s="69" t="e">
        <f t="shared" si="7"/>
        <v>#DIV/0!</v>
      </c>
      <c r="N41" s="67">
        <f>'3- Export SMIS'!S35+'3- Export SMIS'!U35</f>
        <v>0</v>
      </c>
      <c r="O41" s="57">
        <f>'3- Export SMIS'!K35</f>
        <v>0</v>
      </c>
    </row>
    <row r="42" spans="1:15" x14ac:dyDescent="0.3">
      <c r="A42" s="66">
        <f>'3- Export SMIS'!D36</f>
        <v>0</v>
      </c>
      <c r="B42" s="66">
        <f>'3- Export SMIS'!E36</f>
        <v>0</v>
      </c>
      <c r="C42" s="66">
        <f>'3- Export SMIS'!F36</f>
        <v>0</v>
      </c>
      <c r="D42" s="66">
        <f>'3- Export SMIS'!G36</f>
        <v>0</v>
      </c>
      <c r="E42" s="67">
        <f t="shared" si="4"/>
        <v>0</v>
      </c>
      <c r="F42" s="67">
        <f>'3- Export SMIS'!V36</f>
        <v>0</v>
      </c>
      <c r="G42" s="67">
        <f>'3- Export SMIS'!W36</f>
        <v>0</v>
      </c>
      <c r="H42" s="67">
        <f>'3- Export SMIS'!Z36</f>
        <v>0</v>
      </c>
      <c r="I42" s="68" t="e">
        <f t="shared" si="5"/>
        <v>#DIV/0!</v>
      </c>
      <c r="J42" s="67">
        <f>'3- Export SMIS'!AA36</f>
        <v>0</v>
      </c>
      <c r="K42" s="68" t="e">
        <f t="shared" si="6"/>
        <v>#DIV/0!</v>
      </c>
      <c r="L42" s="67">
        <f>'3- Export SMIS'!X36</f>
        <v>0</v>
      </c>
      <c r="M42" s="69" t="e">
        <f t="shared" si="7"/>
        <v>#DIV/0!</v>
      </c>
      <c r="N42" s="67">
        <f>'3- Export SMIS'!S36+'3- Export SMIS'!U36</f>
        <v>0</v>
      </c>
      <c r="O42" s="57">
        <f>'3- Export SMIS'!K36</f>
        <v>0</v>
      </c>
    </row>
    <row r="43" spans="1:15" x14ac:dyDescent="0.3">
      <c r="A43" s="66">
        <f>'3- Export SMIS'!D37</f>
        <v>0</v>
      </c>
      <c r="B43" s="66">
        <f>'3- Export SMIS'!E37</f>
        <v>0</v>
      </c>
      <c r="C43" s="66">
        <f>'3- Export SMIS'!F37</f>
        <v>0</v>
      </c>
      <c r="D43" s="66">
        <f>'3- Export SMIS'!G37</f>
        <v>0</v>
      </c>
      <c r="E43" s="67">
        <f t="shared" si="4"/>
        <v>0</v>
      </c>
      <c r="F43" s="67">
        <f>'3- Export SMIS'!V37</f>
        <v>0</v>
      </c>
      <c r="G43" s="67">
        <f>'3- Export SMIS'!W37</f>
        <v>0</v>
      </c>
      <c r="H43" s="67">
        <f>'3- Export SMIS'!Z37</f>
        <v>0</v>
      </c>
      <c r="I43" s="68" t="e">
        <f t="shared" si="5"/>
        <v>#DIV/0!</v>
      </c>
      <c r="J43" s="67">
        <f>'3- Export SMIS'!AA37</f>
        <v>0</v>
      </c>
      <c r="K43" s="68" t="e">
        <f t="shared" si="6"/>
        <v>#DIV/0!</v>
      </c>
      <c r="L43" s="67">
        <f>'3- Export SMIS'!X37</f>
        <v>0</v>
      </c>
      <c r="M43" s="69" t="e">
        <f t="shared" si="7"/>
        <v>#DIV/0!</v>
      </c>
      <c r="N43" s="67">
        <f>'3- Export SMIS'!S37+'3- Export SMIS'!U37</f>
        <v>0</v>
      </c>
      <c r="O43" s="57">
        <f>'3- Export SMIS'!K37</f>
        <v>0</v>
      </c>
    </row>
    <row r="44" spans="1:15" x14ac:dyDescent="0.3">
      <c r="A44" s="66">
        <f>'3- Export SMIS'!D38</f>
        <v>0</v>
      </c>
      <c r="B44" s="66">
        <f>'3- Export SMIS'!E38</f>
        <v>0</v>
      </c>
      <c r="C44" s="66">
        <f>'3- Export SMIS'!F38</f>
        <v>0</v>
      </c>
      <c r="D44" s="66">
        <f>'3- Export SMIS'!G38</f>
        <v>0</v>
      </c>
      <c r="E44" s="67">
        <f t="shared" si="4"/>
        <v>0</v>
      </c>
      <c r="F44" s="67">
        <f>'3- Export SMIS'!V38</f>
        <v>0</v>
      </c>
      <c r="G44" s="67">
        <f>'3- Export SMIS'!W38</f>
        <v>0</v>
      </c>
      <c r="H44" s="67">
        <f>'3- Export SMIS'!Z38</f>
        <v>0</v>
      </c>
      <c r="I44" s="68" t="e">
        <f t="shared" si="5"/>
        <v>#DIV/0!</v>
      </c>
      <c r="J44" s="67">
        <f>'3- Export SMIS'!AA38</f>
        <v>0</v>
      </c>
      <c r="K44" s="68" t="e">
        <f t="shared" si="6"/>
        <v>#DIV/0!</v>
      </c>
      <c r="L44" s="67">
        <f>'3- Export SMIS'!X38</f>
        <v>0</v>
      </c>
      <c r="M44" s="69" t="e">
        <f t="shared" si="7"/>
        <v>#DIV/0!</v>
      </c>
      <c r="N44" s="67">
        <f>'3- Export SMIS'!S38+'3- Export SMIS'!U38</f>
        <v>0</v>
      </c>
      <c r="O44" s="57">
        <f>'3- Export SMIS'!K38</f>
        <v>0</v>
      </c>
    </row>
    <row r="45" spans="1:15" x14ac:dyDescent="0.3">
      <c r="A45" s="66">
        <f>'3- Export SMIS'!D39</f>
        <v>0</v>
      </c>
      <c r="B45" s="66">
        <f>'3- Export SMIS'!E39</f>
        <v>0</v>
      </c>
      <c r="C45" s="66">
        <f>'3- Export SMIS'!F39</f>
        <v>0</v>
      </c>
      <c r="D45" s="66">
        <f>'3- Export SMIS'!G39</f>
        <v>0</v>
      </c>
      <c r="E45" s="67">
        <f t="shared" si="4"/>
        <v>0</v>
      </c>
      <c r="F45" s="67">
        <f>'3- Export SMIS'!V39</f>
        <v>0</v>
      </c>
      <c r="G45" s="67">
        <f>'3- Export SMIS'!W39</f>
        <v>0</v>
      </c>
      <c r="H45" s="67">
        <f>'3- Export SMIS'!Z39</f>
        <v>0</v>
      </c>
      <c r="I45" s="68" t="e">
        <f t="shared" si="5"/>
        <v>#DIV/0!</v>
      </c>
      <c r="J45" s="67">
        <f>'3- Export SMIS'!AA39</f>
        <v>0</v>
      </c>
      <c r="K45" s="68" t="e">
        <f t="shared" si="6"/>
        <v>#DIV/0!</v>
      </c>
      <c r="L45" s="67">
        <f>'3- Export SMIS'!X39</f>
        <v>0</v>
      </c>
      <c r="M45" s="69" t="e">
        <f t="shared" si="7"/>
        <v>#DIV/0!</v>
      </c>
      <c r="N45" s="67">
        <f>'3- Export SMIS'!S39+'3- Export SMIS'!U39</f>
        <v>0</v>
      </c>
      <c r="O45" s="57">
        <f>'3- Export SMIS'!K39</f>
        <v>0</v>
      </c>
    </row>
    <row r="46" spans="1:15" x14ac:dyDescent="0.3">
      <c r="A46" s="66">
        <f>'3- Export SMIS'!D40</f>
        <v>0</v>
      </c>
      <c r="B46" s="66">
        <f>'3- Export SMIS'!E40</f>
        <v>0</v>
      </c>
      <c r="C46" s="66">
        <f>'3- Export SMIS'!F40</f>
        <v>0</v>
      </c>
      <c r="D46" s="66">
        <f>'3- Export SMIS'!G40</f>
        <v>0</v>
      </c>
      <c r="E46" s="67">
        <f t="shared" si="4"/>
        <v>0</v>
      </c>
      <c r="F46" s="67">
        <f>'3- Export SMIS'!V40</f>
        <v>0</v>
      </c>
      <c r="G46" s="67">
        <f>'3- Export SMIS'!W40</f>
        <v>0</v>
      </c>
      <c r="H46" s="67">
        <f>'3- Export SMIS'!Z40</f>
        <v>0</v>
      </c>
      <c r="I46" s="68" t="e">
        <f t="shared" si="5"/>
        <v>#DIV/0!</v>
      </c>
      <c r="J46" s="67">
        <f>'3- Export SMIS'!AA40</f>
        <v>0</v>
      </c>
      <c r="K46" s="68" t="e">
        <f t="shared" si="6"/>
        <v>#DIV/0!</v>
      </c>
      <c r="L46" s="67">
        <f>'3- Export SMIS'!X40</f>
        <v>0</v>
      </c>
      <c r="M46" s="69" t="e">
        <f t="shared" si="7"/>
        <v>#DIV/0!</v>
      </c>
      <c r="N46" s="67">
        <f>'3- Export SMIS'!S40+'3- Export SMIS'!U40</f>
        <v>0</v>
      </c>
      <c r="O46" s="57">
        <f>'3- Export SMIS'!K40</f>
        <v>0</v>
      </c>
    </row>
    <row r="47" spans="1:15" x14ac:dyDescent="0.3">
      <c r="A47" s="66">
        <f>'3- Export SMIS'!D41</f>
        <v>0</v>
      </c>
      <c r="B47" s="66">
        <f>'3- Export SMIS'!E41</f>
        <v>0</v>
      </c>
      <c r="C47" s="66">
        <f>'3- Export SMIS'!F41</f>
        <v>0</v>
      </c>
      <c r="D47" s="66">
        <f>'3- Export SMIS'!G41</f>
        <v>0</v>
      </c>
      <c r="E47" s="67">
        <f t="shared" si="4"/>
        <v>0</v>
      </c>
      <c r="F47" s="67">
        <f>'3- Export SMIS'!V41</f>
        <v>0</v>
      </c>
      <c r="G47" s="67">
        <f>'3- Export SMIS'!W41</f>
        <v>0</v>
      </c>
      <c r="H47" s="67">
        <f>'3- Export SMIS'!Z41</f>
        <v>0</v>
      </c>
      <c r="I47" s="68" t="e">
        <f t="shared" si="5"/>
        <v>#DIV/0!</v>
      </c>
      <c r="J47" s="67">
        <f>'3- Export SMIS'!AA41</f>
        <v>0</v>
      </c>
      <c r="K47" s="68" t="e">
        <f t="shared" si="6"/>
        <v>#DIV/0!</v>
      </c>
      <c r="L47" s="67">
        <f>'3- Export SMIS'!X41</f>
        <v>0</v>
      </c>
      <c r="M47" s="69" t="e">
        <f t="shared" si="7"/>
        <v>#DIV/0!</v>
      </c>
      <c r="N47" s="67">
        <f>'3- Export SMIS'!S41+'3- Export SMIS'!U41</f>
        <v>0</v>
      </c>
      <c r="O47" s="57">
        <f>'3- Export SMIS'!K41</f>
        <v>0</v>
      </c>
    </row>
    <row r="48" spans="1:15" x14ac:dyDescent="0.3">
      <c r="A48" s="66">
        <f>'3- Export SMIS'!D42</f>
        <v>0</v>
      </c>
      <c r="B48" s="66">
        <f>'3- Export SMIS'!E42</f>
        <v>0</v>
      </c>
      <c r="C48" s="66">
        <f>'3- Export SMIS'!F42</f>
        <v>0</v>
      </c>
      <c r="D48" s="66">
        <f>'3- Export SMIS'!G42</f>
        <v>0</v>
      </c>
      <c r="E48" s="67">
        <f t="shared" si="4"/>
        <v>0</v>
      </c>
      <c r="F48" s="67">
        <f>'3- Export SMIS'!V42</f>
        <v>0</v>
      </c>
      <c r="G48" s="67">
        <f>'3- Export SMIS'!W42</f>
        <v>0</v>
      </c>
      <c r="H48" s="67">
        <f>'3- Export SMIS'!Z42</f>
        <v>0</v>
      </c>
      <c r="I48" s="68" t="e">
        <f t="shared" si="5"/>
        <v>#DIV/0!</v>
      </c>
      <c r="J48" s="67">
        <f>'3- Export SMIS'!AA42</f>
        <v>0</v>
      </c>
      <c r="K48" s="68" t="e">
        <f t="shared" si="6"/>
        <v>#DIV/0!</v>
      </c>
      <c r="L48" s="67">
        <f>'3- Export SMIS'!X42</f>
        <v>0</v>
      </c>
      <c r="M48" s="69" t="e">
        <f t="shared" si="7"/>
        <v>#DIV/0!</v>
      </c>
      <c r="N48" s="67">
        <f>'3- Export SMIS'!S42+'3- Export SMIS'!U42</f>
        <v>0</v>
      </c>
      <c r="O48" s="57">
        <f>'3- Export SMIS'!K42</f>
        <v>0</v>
      </c>
    </row>
    <row r="49" spans="1:15" x14ac:dyDescent="0.3">
      <c r="A49" s="66">
        <f>'3- Export SMIS'!D43</f>
        <v>0</v>
      </c>
      <c r="B49" s="66">
        <f>'3- Export SMIS'!E43</f>
        <v>0</v>
      </c>
      <c r="C49" s="66">
        <f>'3- Export SMIS'!F43</f>
        <v>0</v>
      </c>
      <c r="D49" s="66">
        <f>'3- Export SMIS'!G43</f>
        <v>0</v>
      </c>
      <c r="E49" s="67">
        <f t="shared" si="4"/>
        <v>0</v>
      </c>
      <c r="F49" s="67">
        <f>'3- Export SMIS'!V43</f>
        <v>0</v>
      </c>
      <c r="G49" s="67">
        <f>'3- Export SMIS'!W43</f>
        <v>0</v>
      </c>
      <c r="H49" s="67">
        <f>'3- Export SMIS'!Z43</f>
        <v>0</v>
      </c>
      <c r="I49" s="68" t="e">
        <f t="shared" si="5"/>
        <v>#DIV/0!</v>
      </c>
      <c r="J49" s="67">
        <f>'3- Export SMIS'!AA43</f>
        <v>0</v>
      </c>
      <c r="K49" s="68" t="e">
        <f t="shared" si="6"/>
        <v>#DIV/0!</v>
      </c>
      <c r="L49" s="67">
        <f>'3- Export SMIS'!X43</f>
        <v>0</v>
      </c>
      <c r="M49" s="69" t="e">
        <f t="shared" si="7"/>
        <v>#DIV/0!</v>
      </c>
      <c r="N49" s="67">
        <f>'3- Export SMIS'!S43+'3- Export SMIS'!U43</f>
        <v>0</v>
      </c>
      <c r="O49" s="57">
        <f>'3- Export SMIS'!K43</f>
        <v>0</v>
      </c>
    </row>
    <row r="50" spans="1:15" x14ac:dyDescent="0.3">
      <c r="A50" s="66">
        <f>'3- Export SMIS'!D44</f>
        <v>0</v>
      </c>
      <c r="B50" s="66">
        <f>'3- Export SMIS'!E44</f>
        <v>0</v>
      </c>
      <c r="C50" s="66">
        <f>'3- Export SMIS'!F44</f>
        <v>0</v>
      </c>
      <c r="D50" s="66">
        <f>'3- Export SMIS'!G44</f>
        <v>0</v>
      </c>
      <c r="E50" s="67">
        <f t="shared" si="4"/>
        <v>0</v>
      </c>
      <c r="F50" s="67">
        <f>'3- Export SMIS'!V44</f>
        <v>0</v>
      </c>
      <c r="G50" s="67">
        <f>'3- Export SMIS'!W44</f>
        <v>0</v>
      </c>
      <c r="H50" s="67">
        <f>'3- Export SMIS'!Z44</f>
        <v>0</v>
      </c>
      <c r="I50" s="68" t="e">
        <f t="shared" si="5"/>
        <v>#DIV/0!</v>
      </c>
      <c r="J50" s="67">
        <f>'3- Export SMIS'!AA44</f>
        <v>0</v>
      </c>
      <c r="K50" s="68" t="e">
        <f t="shared" si="6"/>
        <v>#DIV/0!</v>
      </c>
      <c r="L50" s="67">
        <f>'3- Export SMIS'!X44</f>
        <v>0</v>
      </c>
      <c r="M50" s="69" t="e">
        <f t="shared" si="7"/>
        <v>#DIV/0!</v>
      </c>
      <c r="N50" s="67">
        <f>'3- Export SMIS'!S44+'3- Export SMIS'!U44</f>
        <v>0</v>
      </c>
      <c r="O50" s="57">
        <f>'3- Export SMIS'!K44</f>
        <v>0</v>
      </c>
    </row>
    <row r="51" spans="1:15" ht="10.8" thickBot="1" x14ac:dyDescent="0.35">
      <c r="A51" s="432" t="s">
        <v>56</v>
      </c>
      <c r="B51" s="433"/>
      <c r="C51" s="433"/>
      <c r="D51" s="434"/>
      <c r="E51" s="70">
        <f>SUM(E8:E50)</f>
        <v>0</v>
      </c>
      <c r="F51" s="70">
        <f t="shared" ref="F51:N51" si="8">SUM(F8:F50)</f>
        <v>0</v>
      </c>
      <c r="G51" s="70">
        <f t="shared" si="8"/>
        <v>0</v>
      </c>
      <c r="H51" s="70">
        <f t="shared" si="8"/>
        <v>0</v>
      </c>
      <c r="I51" s="71" t="e">
        <f t="shared" si="0"/>
        <v>#DIV/0!</v>
      </c>
      <c r="J51" s="70">
        <f t="shared" si="8"/>
        <v>0</v>
      </c>
      <c r="K51" s="71" t="e">
        <f>J51/H51</f>
        <v>#DIV/0!</v>
      </c>
      <c r="L51" s="70">
        <f t="shared" si="8"/>
        <v>0</v>
      </c>
      <c r="M51" s="71" t="e">
        <f t="shared" si="2"/>
        <v>#DIV/0!</v>
      </c>
      <c r="N51" s="70">
        <f t="shared" si="8"/>
        <v>0</v>
      </c>
    </row>
    <row r="53" spans="1:15" x14ac:dyDescent="0.3">
      <c r="A53" s="72" t="s">
        <v>129</v>
      </c>
      <c r="H53" s="73" t="e">
        <f>I53+K53+M53</f>
        <v>#DIV/0!</v>
      </c>
      <c r="I53" s="73" t="e">
        <f>H51*100%/F51</f>
        <v>#DIV/0!</v>
      </c>
      <c r="K53" s="73" t="e">
        <f>J51*100%/F51</f>
        <v>#DIV/0!</v>
      </c>
      <c r="M53" s="73"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B27F3-3047-437B-B74E-DCBB12B312A2}">
  <sheetPr codeName="Foaie7"/>
  <dimension ref="A1:O150"/>
  <sheetViews>
    <sheetView tabSelected="1" workbookViewId="0">
      <selection activeCell="J82" sqref="J82:K87"/>
    </sheetView>
  </sheetViews>
  <sheetFormatPr defaultRowHeight="13.8" x14ac:dyDescent="0.3"/>
  <cols>
    <col min="1" max="1" width="5.88671875" style="177" customWidth="1"/>
    <col min="2" max="2" width="40" style="137" customWidth="1"/>
    <col min="3" max="3" width="14.33203125" style="137" customWidth="1"/>
    <col min="4" max="4" width="13.33203125" style="137" customWidth="1"/>
    <col min="5" max="5" width="14.6640625" style="137" customWidth="1"/>
    <col min="6" max="6" width="3" style="137" customWidth="1"/>
    <col min="7" max="7" width="15.109375" style="137" customWidth="1"/>
    <col min="8" max="8" width="15.33203125" style="137" customWidth="1"/>
    <col min="9" max="9" width="13.44140625" style="137" customWidth="1"/>
    <col min="10" max="10" width="15.5546875" style="137" customWidth="1"/>
    <col min="11" max="11" width="12" style="137" customWidth="1"/>
    <col min="12" max="12" width="13.33203125" style="137" customWidth="1"/>
    <col min="13" max="13" width="8.88671875" style="137"/>
    <col min="14" max="14" width="12.33203125" style="137" bestFit="1" customWidth="1"/>
    <col min="15" max="15" width="12" style="137" bestFit="1" customWidth="1"/>
    <col min="16" max="16384" width="8.88671875" style="137"/>
  </cols>
  <sheetData>
    <row r="1" spans="1:12" ht="18" x14ac:dyDescent="0.35">
      <c r="A1" s="443" t="s">
        <v>79</v>
      </c>
      <c r="B1" s="443"/>
      <c r="C1" s="443"/>
      <c r="D1" s="443"/>
      <c r="E1" s="443"/>
    </row>
    <row r="2" spans="1:12" x14ac:dyDescent="0.3">
      <c r="A2" s="444" t="s">
        <v>80</v>
      </c>
      <c r="B2" s="444"/>
      <c r="C2" s="444"/>
      <c r="D2" s="444"/>
      <c r="E2" s="444"/>
    </row>
    <row r="3" spans="1:12" x14ac:dyDescent="0.3">
      <c r="A3" s="445"/>
      <c r="B3" s="445"/>
      <c r="C3" s="445"/>
      <c r="D3" s="445"/>
      <c r="E3" s="445"/>
    </row>
    <row r="4" spans="1:12" ht="15" thickBot="1" x14ac:dyDescent="0.35">
      <c r="A4" s="449" t="s">
        <v>81</v>
      </c>
      <c r="B4" s="449"/>
      <c r="C4" s="449"/>
      <c r="D4" s="449"/>
      <c r="E4" s="449"/>
    </row>
    <row r="5" spans="1:12" ht="55.2" customHeight="1" x14ac:dyDescent="0.3">
      <c r="A5" s="450" t="s">
        <v>82</v>
      </c>
      <c r="B5" s="452" t="s">
        <v>83</v>
      </c>
      <c r="C5" s="138" t="s">
        <v>84</v>
      </c>
      <c r="D5" s="139" t="s">
        <v>85</v>
      </c>
      <c r="E5" s="140" t="s">
        <v>86</v>
      </c>
      <c r="G5" s="138" t="s">
        <v>194</v>
      </c>
      <c r="H5" s="139" t="s">
        <v>72</v>
      </c>
      <c r="I5" s="140" t="s">
        <v>196</v>
      </c>
      <c r="J5" s="138" t="s">
        <v>195</v>
      </c>
      <c r="K5" s="139" t="s">
        <v>144</v>
      </c>
      <c r="L5" s="140" t="s">
        <v>197</v>
      </c>
    </row>
    <row r="6" spans="1:12" ht="15" thickBot="1" x14ac:dyDescent="0.35">
      <c r="A6" s="451"/>
      <c r="B6" s="453"/>
      <c r="C6" s="141" t="s">
        <v>87</v>
      </c>
      <c r="D6" s="142" t="s">
        <v>87</v>
      </c>
      <c r="E6" s="143" t="s">
        <v>87</v>
      </c>
      <c r="G6" s="144" t="s">
        <v>87</v>
      </c>
      <c r="H6" s="145" t="s">
        <v>87</v>
      </c>
      <c r="I6" s="146" t="s">
        <v>87</v>
      </c>
      <c r="J6" s="144" t="s">
        <v>87</v>
      </c>
      <c r="K6" s="145" t="s">
        <v>87</v>
      </c>
      <c r="L6" s="146" t="s">
        <v>87</v>
      </c>
    </row>
    <row r="7" spans="1:12" ht="14.4" thickBot="1" x14ac:dyDescent="0.35">
      <c r="A7" s="147" t="s">
        <v>88</v>
      </c>
      <c r="B7" s="147" t="s">
        <v>89</v>
      </c>
      <c r="C7" s="147" t="s">
        <v>90</v>
      </c>
      <c r="D7" s="147" t="s">
        <v>91</v>
      </c>
      <c r="E7" s="147" t="s">
        <v>92</v>
      </c>
      <c r="G7" s="148">
        <f>E7+1</f>
        <v>6</v>
      </c>
      <c r="H7" s="148">
        <f>G7+1</f>
        <v>7</v>
      </c>
      <c r="I7" s="148">
        <f>H7+1</f>
        <v>8</v>
      </c>
      <c r="J7" s="148">
        <f>I7+1</f>
        <v>9</v>
      </c>
      <c r="K7" s="148">
        <f>J7+1</f>
        <v>10</v>
      </c>
      <c r="L7" s="148">
        <f>K7+1</f>
        <v>11</v>
      </c>
    </row>
    <row r="8" spans="1:12" ht="14.4" x14ac:dyDescent="0.3">
      <c r="A8" s="446" t="s">
        <v>93</v>
      </c>
      <c r="B8" s="447"/>
      <c r="C8" s="447"/>
      <c r="D8" s="447"/>
      <c r="E8" s="448"/>
    </row>
    <row r="9" spans="1:12" s="75" customFormat="1" ht="15" thickBot="1" x14ac:dyDescent="0.35">
      <c r="A9" s="270" t="s">
        <v>12</v>
      </c>
      <c r="B9" s="271" t="s">
        <v>94</v>
      </c>
      <c r="C9" s="74">
        <f t="shared" ref="C9:D12" si="0">G9+J9</f>
        <v>0</v>
      </c>
      <c r="D9" s="74">
        <f t="shared" si="0"/>
        <v>0</v>
      </c>
      <c r="E9" s="272">
        <f>C9+D9</f>
        <v>0</v>
      </c>
      <c r="G9" s="273">
        <v>0</v>
      </c>
      <c r="H9" s="273">
        <v>0</v>
      </c>
      <c r="I9" s="274">
        <f>G9+H9</f>
        <v>0</v>
      </c>
      <c r="J9" s="273">
        <v>0</v>
      </c>
      <c r="K9" s="273">
        <v>0</v>
      </c>
      <c r="L9" s="274">
        <f>J9+K9</f>
        <v>0</v>
      </c>
    </row>
    <row r="10" spans="1:12" s="75" customFormat="1" ht="15.6" thickTop="1" thickBot="1" x14ac:dyDescent="0.35">
      <c r="A10" s="275" t="s">
        <v>13</v>
      </c>
      <c r="B10" s="276" t="s">
        <v>14</v>
      </c>
      <c r="C10" s="74">
        <f t="shared" si="0"/>
        <v>0</v>
      </c>
      <c r="D10" s="74">
        <f t="shared" si="0"/>
        <v>0</v>
      </c>
      <c r="E10" s="277">
        <f t="shared" ref="E10:E12" si="1">C10+D10</f>
        <v>0</v>
      </c>
      <c r="G10" s="273">
        <v>0</v>
      </c>
      <c r="H10" s="273">
        <v>0</v>
      </c>
      <c r="I10" s="274">
        <f t="shared" ref="I10:I12" si="2">G10+H10</f>
        <v>0</v>
      </c>
      <c r="J10" s="273">
        <v>0</v>
      </c>
      <c r="K10" s="273">
        <v>0</v>
      </c>
      <c r="L10" s="274">
        <f t="shared" ref="L10:L12" si="3">J10+K10</f>
        <v>0</v>
      </c>
    </row>
    <row r="11" spans="1:12" s="75" customFormat="1" ht="28.8" thickTop="1" thickBot="1" x14ac:dyDescent="0.35">
      <c r="A11" s="275" t="s">
        <v>95</v>
      </c>
      <c r="B11" s="278" t="s">
        <v>96</v>
      </c>
      <c r="C11" s="74">
        <f t="shared" si="0"/>
        <v>0</v>
      </c>
      <c r="D11" s="74">
        <f t="shared" si="0"/>
        <v>0</v>
      </c>
      <c r="E11" s="277">
        <f t="shared" si="1"/>
        <v>0</v>
      </c>
      <c r="G11" s="273">
        <v>0</v>
      </c>
      <c r="H11" s="273">
        <v>0</v>
      </c>
      <c r="I11" s="274">
        <f t="shared" si="2"/>
        <v>0</v>
      </c>
      <c r="J11" s="273">
        <v>0</v>
      </c>
      <c r="K11" s="273">
        <v>0</v>
      </c>
      <c r="L11" s="274">
        <f t="shared" si="3"/>
        <v>0</v>
      </c>
    </row>
    <row r="12" spans="1:12" s="75" customFormat="1" ht="13.2" customHeight="1" thickTop="1" thickBot="1" x14ac:dyDescent="0.35">
      <c r="A12" s="275" t="s">
        <v>97</v>
      </c>
      <c r="B12" s="276" t="s">
        <v>98</v>
      </c>
      <c r="C12" s="74">
        <f t="shared" si="0"/>
        <v>0</v>
      </c>
      <c r="D12" s="74">
        <f t="shared" si="0"/>
        <v>0</v>
      </c>
      <c r="E12" s="277">
        <f t="shared" si="1"/>
        <v>0</v>
      </c>
      <c r="G12" s="273">
        <v>0</v>
      </c>
      <c r="H12" s="273">
        <v>0</v>
      </c>
      <c r="I12" s="274">
        <f t="shared" si="2"/>
        <v>0</v>
      </c>
      <c r="J12" s="273">
        <v>0</v>
      </c>
      <c r="K12" s="273">
        <v>0</v>
      </c>
      <c r="L12" s="274">
        <f t="shared" si="3"/>
        <v>0</v>
      </c>
    </row>
    <row r="13" spans="1:12" ht="15.6" thickTop="1" thickBot="1" x14ac:dyDescent="0.35">
      <c r="A13" s="454" t="s">
        <v>99</v>
      </c>
      <c r="B13" s="455"/>
      <c r="C13" s="154">
        <f>SUM(C9:C12)</f>
        <v>0</v>
      </c>
      <c r="D13" s="154">
        <f t="shared" ref="D13:E13" si="4">SUM(D9:D12)</f>
        <v>0</v>
      </c>
      <c r="E13" s="155">
        <f t="shared" si="4"/>
        <v>0</v>
      </c>
      <c r="G13" s="154">
        <f>SUM(G9:G12)</f>
        <v>0</v>
      </c>
      <c r="H13" s="154">
        <f t="shared" ref="H13:L13" si="5">SUM(H9:H12)</f>
        <v>0</v>
      </c>
      <c r="I13" s="154">
        <f t="shared" si="5"/>
        <v>0</v>
      </c>
      <c r="J13" s="154">
        <f t="shared" si="5"/>
        <v>0</v>
      </c>
      <c r="K13" s="154">
        <f t="shared" si="5"/>
        <v>0</v>
      </c>
      <c r="L13" s="154">
        <f t="shared" si="5"/>
        <v>0</v>
      </c>
    </row>
    <row r="14" spans="1:12" ht="15" hidden="1" thickBot="1" x14ac:dyDescent="0.35">
      <c r="A14" s="456" t="s">
        <v>100</v>
      </c>
      <c r="B14" s="447"/>
      <c r="C14" s="447"/>
      <c r="D14" s="447"/>
      <c r="E14" s="448"/>
      <c r="G14" s="156"/>
      <c r="H14" s="156"/>
      <c r="I14" s="156"/>
      <c r="J14" s="156"/>
      <c r="K14" s="156"/>
      <c r="L14" s="156"/>
    </row>
    <row r="15" spans="1:12" ht="28.8" hidden="1" thickTop="1" thickBot="1" x14ac:dyDescent="0.35">
      <c r="A15" s="157" t="s">
        <v>16</v>
      </c>
      <c r="B15" s="153" t="s">
        <v>157</v>
      </c>
      <c r="C15" s="74">
        <f>G15+J15</f>
        <v>0</v>
      </c>
      <c r="D15" s="74">
        <f>H15+K15</f>
        <v>0</v>
      </c>
      <c r="E15" s="152">
        <f t="shared" ref="E15" si="6">C15+D15</f>
        <v>0</v>
      </c>
      <c r="G15" s="150"/>
      <c r="H15" s="150"/>
      <c r="I15" s="151">
        <f>G15+H15</f>
        <v>0</v>
      </c>
      <c r="J15" s="150"/>
      <c r="K15" s="150"/>
      <c r="L15" s="151">
        <f>J15+K15</f>
        <v>0</v>
      </c>
    </row>
    <row r="16" spans="1:12" ht="15" hidden="1" thickBot="1" x14ac:dyDescent="0.35">
      <c r="A16" s="457" t="s">
        <v>101</v>
      </c>
      <c r="B16" s="458"/>
      <c r="C16" s="158">
        <f>SUM(C15:C15)</f>
        <v>0</v>
      </c>
      <c r="D16" s="158">
        <f>SUM(D15:D15)</f>
        <v>0</v>
      </c>
      <c r="E16" s="159">
        <f>SUM(E15:E15)</f>
        <v>0</v>
      </c>
      <c r="G16" s="156"/>
      <c r="H16" s="156"/>
      <c r="I16" s="156"/>
      <c r="J16" s="156"/>
      <c r="K16" s="156"/>
      <c r="L16" s="156"/>
    </row>
    <row r="17" spans="1:12" ht="14.4" x14ac:dyDescent="0.3">
      <c r="A17" s="456" t="s">
        <v>210</v>
      </c>
      <c r="B17" s="447"/>
      <c r="C17" s="447"/>
      <c r="D17" s="447"/>
      <c r="E17" s="448"/>
      <c r="G17" s="156"/>
      <c r="H17" s="156"/>
      <c r="I17" s="156"/>
      <c r="J17" s="156"/>
      <c r="K17" s="156"/>
      <c r="L17" s="156"/>
    </row>
    <row r="18" spans="1:12" s="75" customFormat="1" ht="15" thickBot="1" x14ac:dyDescent="0.35">
      <c r="A18" s="279" t="s">
        <v>34</v>
      </c>
      <c r="B18" s="280" t="s">
        <v>102</v>
      </c>
      <c r="C18" s="281">
        <f>SUM(C19:C21)</f>
        <v>0</v>
      </c>
      <c r="D18" s="281">
        <f t="shared" ref="D18:E18" si="7">SUM(D19:D21)</f>
        <v>0</v>
      </c>
      <c r="E18" s="282">
        <f t="shared" si="7"/>
        <v>0</v>
      </c>
      <c r="G18" s="283">
        <f>G19+G20+G21</f>
        <v>0</v>
      </c>
      <c r="H18" s="283">
        <f>H19+H20+H21</f>
        <v>0</v>
      </c>
      <c r="I18" s="284">
        <f>G18+H18</f>
        <v>0</v>
      </c>
      <c r="J18" s="283">
        <f>J19+J20+J21</f>
        <v>0</v>
      </c>
      <c r="K18" s="283">
        <f>K19+K20+K21</f>
        <v>0</v>
      </c>
      <c r="L18" s="284">
        <f>J18+K18</f>
        <v>0</v>
      </c>
    </row>
    <row r="19" spans="1:12" s="75" customFormat="1" ht="15.6" thickTop="1" thickBot="1" x14ac:dyDescent="0.35">
      <c r="A19" s="279" t="s">
        <v>211</v>
      </c>
      <c r="B19" s="280" t="s">
        <v>198</v>
      </c>
      <c r="C19" s="74">
        <f t="shared" ref="C19:D22" si="8">G19+J19</f>
        <v>0</v>
      </c>
      <c r="D19" s="74">
        <f t="shared" si="8"/>
        <v>0</v>
      </c>
      <c r="E19" s="277">
        <f t="shared" ref="E19:E22" si="9">C19+D19</f>
        <v>0</v>
      </c>
      <c r="G19" s="273">
        <v>0</v>
      </c>
      <c r="H19" s="273">
        <v>0</v>
      </c>
      <c r="I19" s="274">
        <f t="shared" ref="I19:I21" si="10">G19+H19</f>
        <v>0</v>
      </c>
      <c r="J19" s="273">
        <v>0</v>
      </c>
      <c r="K19" s="273">
        <v>0</v>
      </c>
      <c r="L19" s="274">
        <f t="shared" ref="L19:L21" si="11">J19+K19</f>
        <v>0</v>
      </c>
    </row>
    <row r="20" spans="1:12" s="75" customFormat="1" ht="15.6" thickTop="1" thickBot="1" x14ac:dyDescent="0.35">
      <c r="A20" s="279" t="s">
        <v>212</v>
      </c>
      <c r="B20" s="280" t="s">
        <v>243</v>
      </c>
      <c r="C20" s="74">
        <f t="shared" si="8"/>
        <v>0</v>
      </c>
      <c r="D20" s="74">
        <f t="shared" si="8"/>
        <v>0</v>
      </c>
      <c r="E20" s="277">
        <f t="shared" si="9"/>
        <v>0</v>
      </c>
      <c r="G20" s="273">
        <v>0</v>
      </c>
      <c r="H20" s="273">
        <v>0</v>
      </c>
      <c r="I20" s="274">
        <f t="shared" si="10"/>
        <v>0</v>
      </c>
      <c r="J20" s="273">
        <v>0</v>
      </c>
      <c r="K20" s="273">
        <v>0</v>
      </c>
      <c r="L20" s="274">
        <f t="shared" si="11"/>
        <v>0</v>
      </c>
    </row>
    <row r="21" spans="1:12" s="75" customFormat="1" ht="15.6" thickTop="1" thickBot="1" x14ac:dyDescent="0.35">
      <c r="A21" s="279" t="s">
        <v>213</v>
      </c>
      <c r="B21" s="271" t="s">
        <v>158</v>
      </c>
      <c r="C21" s="74">
        <f t="shared" si="8"/>
        <v>0</v>
      </c>
      <c r="D21" s="74">
        <f t="shared" si="8"/>
        <v>0</v>
      </c>
      <c r="E21" s="277">
        <f t="shared" si="9"/>
        <v>0</v>
      </c>
      <c r="G21" s="273">
        <v>0</v>
      </c>
      <c r="H21" s="273">
        <v>0</v>
      </c>
      <c r="I21" s="274">
        <f t="shared" si="10"/>
        <v>0</v>
      </c>
      <c r="J21" s="273">
        <v>0</v>
      </c>
      <c r="K21" s="273">
        <v>0</v>
      </c>
      <c r="L21" s="274">
        <f t="shared" si="11"/>
        <v>0</v>
      </c>
    </row>
    <row r="22" spans="1:12" s="75" customFormat="1" ht="28.8" thickTop="1" thickBot="1" x14ac:dyDescent="0.35">
      <c r="A22" s="275" t="s">
        <v>229</v>
      </c>
      <c r="B22" s="278" t="s">
        <v>244</v>
      </c>
      <c r="C22" s="74">
        <f t="shared" si="8"/>
        <v>0</v>
      </c>
      <c r="D22" s="74">
        <f t="shared" si="8"/>
        <v>0</v>
      </c>
      <c r="E22" s="277">
        <f t="shared" si="9"/>
        <v>0</v>
      </c>
      <c r="G22" s="273">
        <v>0</v>
      </c>
      <c r="H22" s="273">
        <v>0</v>
      </c>
      <c r="I22" s="274">
        <f>G22+H22</f>
        <v>0</v>
      </c>
      <c r="J22" s="273">
        <v>0</v>
      </c>
      <c r="K22" s="273">
        <v>0</v>
      </c>
      <c r="L22" s="274">
        <f>J22+K22</f>
        <v>0</v>
      </c>
    </row>
    <row r="23" spans="1:12" s="75" customFormat="1" ht="15.6" thickTop="1" thickBot="1" x14ac:dyDescent="0.35">
      <c r="A23" s="285" t="s">
        <v>230</v>
      </c>
      <c r="B23" s="286" t="s">
        <v>103</v>
      </c>
      <c r="C23" s="287">
        <f>SUM(C24:C29)</f>
        <v>0</v>
      </c>
      <c r="D23" s="287">
        <f>SUM(D24:D29)</f>
        <v>0</v>
      </c>
      <c r="E23" s="288">
        <f>SUM(E24:E29)</f>
        <v>0</v>
      </c>
      <c r="G23" s="289">
        <f>SUM(G24:G29)</f>
        <v>0</v>
      </c>
      <c r="H23" s="289">
        <f t="shared" ref="H23:I23" si="12">SUM(H24:H29)</f>
        <v>0</v>
      </c>
      <c r="I23" s="289">
        <f t="shared" si="12"/>
        <v>0</v>
      </c>
      <c r="J23" s="289">
        <f>SUM(J24:J29)</f>
        <v>0</v>
      </c>
      <c r="K23" s="289">
        <f t="shared" ref="K23" si="13">SUM(K24:K29)</f>
        <v>0</v>
      </c>
      <c r="L23" s="289">
        <f t="shared" ref="L23" si="14">SUM(L24:L29)</f>
        <v>0</v>
      </c>
    </row>
    <row r="24" spans="1:12" s="75" customFormat="1" ht="15.6" thickTop="1" thickBot="1" x14ac:dyDescent="0.35">
      <c r="A24" s="279" t="s">
        <v>231</v>
      </c>
      <c r="B24" s="290" t="s">
        <v>199</v>
      </c>
      <c r="C24" s="74">
        <f t="shared" ref="C24:D29" si="15">G24+J24</f>
        <v>0</v>
      </c>
      <c r="D24" s="74">
        <f t="shared" si="15"/>
        <v>0</v>
      </c>
      <c r="E24" s="277">
        <f t="shared" ref="E24:E29" si="16">C24+D24</f>
        <v>0</v>
      </c>
      <c r="G24" s="273">
        <v>0</v>
      </c>
      <c r="H24" s="273">
        <v>0</v>
      </c>
      <c r="I24" s="274">
        <f>G24+H24</f>
        <v>0</v>
      </c>
      <c r="J24" s="273">
        <v>0</v>
      </c>
      <c r="K24" s="273">
        <v>0</v>
      </c>
      <c r="L24" s="274">
        <f>J24+K24</f>
        <v>0</v>
      </c>
    </row>
    <row r="25" spans="1:12" s="75" customFormat="1" ht="15.6" thickTop="1" thickBot="1" x14ac:dyDescent="0.35">
      <c r="A25" s="279" t="s">
        <v>232</v>
      </c>
      <c r="B25" s="290" t="s">
        <v>200</v>
      </c>
      <c r="C25" s="74">
        <f t="shared" si="15"/>
        <v>0</v>
      </c>
      <c r="D25" s="74">
        <f t="shared" si="15"/>
        <v>0</v>
      </c>
      <c r="E25" s="277">
        <f t="shared" si="16"/>
        <v>0</v>
      </c>
      <c r="G25" s="273">
        <v>0</v>
      </c>
      <c r="H25" s="273">
        <v>0</v>
      </c>
      <c r="I25" s="274">
        <f t="shared" ref="I25:I27" si="17">G25+H25</f>
        <v>0</v>
      </c>
      <c r="J25" s="273">
        <v>0</v>
      </c>
      <c r="K25" s="273">
        <v>0</v>
      </c>
      <c r="L25" s="274">
        <f t="shared" ref="L25:L27" si="18">J25+K25</f>
        <v>0</v>
      </c>
    </row>
    <row r="26" spans="1:12" s="75" customFormat="1" ht="33.6" customHeight="1" thickTop="1" thickBot="1" x14ac:dyDescent="0.35">
      <c r="A26" s="279" t="s">
        <v>233</v>
      </c>
      <c r="B26" s="290" t="s">
        <v>201</v>
      </c>
      <c r="C26" s="74">
        <f t="shared" si="15"/>
        <v>0</v>
      </c>
      <c r="D26" s="74">
        <f t="shared" si="15"/>
        <v>0</v>
      </c>
      <c r="E26" s="277">
        <f t="shared" si="16"/>
        <v>0</v>
      </c>
      <c r="G26" s="273">
        <v>0</v>
      </c>
      <c r="H26" s="273">
        <v>0</v>
      </c>
      <c r="I26" s="274">
        <f t="shared" si="17"/>
        <v>0</v>
      </c>
      <c r="J26" s="273">
        <v>0</v>
      </c>
      <c r="K26" s="273">
        <v>0</v>
      </c>
      <c r="L26" s="274">
        <f t="shared" si="18"/>
        <v>0</v>
      </c>
    </row>
    <row r="27" spans="1:12" s="75" customFormat="1" ht="28.8" thickTop="1" thickBot="1" x14ac:dyDescent="0.35">
      <c r="A27" s="279" t="s">
        <v>234</v>
      </c>
      <c r="B27" s="290" t="s">
        <v>245</v>
      </c>
      <c r="C27" s="74">
        <f t="shared" si="15"/>
        <v>0</v>
      </c>
      <c r="D27" s="74">
        <f t="shared" si="15"/>
        <v>0</v>
      </c>
      <c r="E27" s="277">
        <f t="shared" si="16"/>
        <v>0</v>
      </c>
      <c r="G27" s="273">
        <v>0</v>
      </c>
      <c r="H27" s="273">
        <v>0</v>
      </c>
      <c r="I27" s="274">
        <f t="shared" si="17"/>
        <v>0</v>
      </c>
      <c r="J27" s="273">
        <v>0</v>
      </c>
      <c r="K27" s="273">
        <v>0</v>
      </c>
      <c r="L27" s="274">
        <f t="shared" si="18"/>
        <v>0</v>
      </c>
    </row>
    <row r="28" spans="1:12" s="75" customFormat="1" ht="28.8" thickTop="1" thickBot="1" x14ac:dyDescent="0.35">
      <c r="A28" s="279" t="s">
        <v>235</v>
      </c>
      <c r="B28" s="290" t="s">
        <v>246</v>
      </c>
      <c r="C28" s="74">
        <f t="shared" si="15"/>
        <v>0</v>
      </c>
      <c r="D28" s="74">
        <f t="shared" si="15"/>
        <v>0</v>
      </c>
      <c r="E28" s="277">
        <f t="shared" si="16"/>
        <v>0</v>
      </c>
      <c r="G28" s="273">
        <v>0</v>
      </c>
      <c r="H28" s="273">
        <v>0</v>
      </c>
      <c r="I28" s="274">
        <f>G28+H28</f>
        <v>0</v>
      </c>
      <c r="J28" s="273">
        <v>0</v>
      </c>
      <c r="K28" s="273">
        <v>0</v>
      </c>
      <c r="L28" s="274">
        <f>J28+K28</f>
        <v>0</v>
      </c>
    </row>
    <row r="29" spans="1:12" s="75" customFormat="1" ht="15.6" thickTop="1" thickBot="1" x14ac:dyDescent="0.35">
      <c r="A29" s="270" t="s">
        <v>236</v>
      </c>
      <c r="B29" s="291" t="s">
        <v>202</v>
      </c>
      <c r="C29" s="74">
        <f t="shared" si="15"/>
        <v>0</v>
      </c>
      <c r="D29" s="74">
        <f t="shared" si="15"/>
        <v>0</v>
      </c>
      <c r="E29" s="277">
        <f t="shared" si="16"/>
        <v>0</v>
      </c>
      <c r="G29" s="273">
        <v>0</v>
      </c>
      <c r="H29" s="273">
        <v>0</v>
      </c>
      <c r="I29" s="274">
        <f t="shared" ref="I29" si="19">G29+H29</f>
        <v>0</v>
      </c>
      <c r="J29" s="273">
        <v>0</v>
      </c>
      <c r="K29" s="273">
        <v>0</v>
      </c>
      <c r="L29" s="274">
        <f t="shared" ref="L29" si="20">J29+K29</f>
        <v>0</v>
      </c>
    </row>
    <row r="30" spans="1:12" s="75" customFormat="1" ht="15.6" thickTop="1" thickBot="1" x14ac:dyDescent="0.35">
      <c r="A30" s="285" t="s">
        <v>237</v>
      </c>
      <c r="B30" s="292" t="s">
        <v>104</v>
      </c>
      <c r="C30" s="287">
        <f>SUM(C31:C35)</f>
        <v>0</v>
      </c>
      <c r="D30" s="287">
        <f t="shared" ref="D30:E30" si="21">SUM(D31:D35)</f>
        <v>0</v>
      </c>
      <c r="E30" s="287">
        <f t="shared" si="21"/>
        <v>0</v>
      </c>
      <c r="G30" s="287">
        <f>SUM(G31:G35)</f>
        <v>0</v>
      </c>
      <c r="H30" s="287">
        <f t="shared" ref="H30" si="22">SUM(H31:H35)</f>
        <v>0</v>
      </c>
      <c r="I30" s="287">
        <f t="shared" ref="I30" si="23">SUM(I31:I35)</f>
        <v>0</v>
      </c>
      <c r="J30" s="287">
        <f>SUM(J31:J35)</f>
        <v>0</v>
      </c>
      <c r="K30" s="287">
        <f t="shared" ref="K30" si="24">SUM(K31:K35)</f>
        <v>0</v>
      </c>
      <c r="L30" s="287">
        <f t="shared" ref="L30" si="25">SUM(L31:L35)</f>
        <v>0</v>
      </c>
    </row>
    <row r="31" spans="1:12" s="75" customFormat="1" ht="28.8" thickTop="1" thickBot="1" x14ac:dyDescent="0.35">
      <c r="A31" s="293" t="s">
        <v>225</v>
      </c>
      <c r="B31" s="294" t="s">
        <v>223</v>
      </c>
      <c r="C31" s="74">
        <f t="shared" ref="C31:D35" si="26">G31+J31</f>
        <v>0</v>
      </c>
      <c r="D31" s="74">
        <f t="shared" si="26"/>
        <v>0</v>
      </c>
      <c r="E31" s="277">
        <f t="shared" ref="E31:E34" si="27">C31+D31</f>
        <v>0</v>
      </c>
      <c r="G31" s="273">
        <v>0</v>
      </c>
      <c r="H31" s="273">
        <v>0</v>
      </c>
      <c r="I31" s="274">
        <f t="shared" ref="I31:I34" si="28">G31+H31</f>
        <v>0</v>
      </c>
      <c r="J31" s="273">
        <v>0</v>
      </c>
      <c r="K31" s="273">
        <v>0</v>
      </c>
      <c r="L31" s="274">
        <f t="shared" ref="L31:L34" si="29">J31+K31</f>
        <v>0</v>
      </c>
    </row>
    <row r="32" spans="1:12" s="75" customFormat="1" ht="28.8" thickTop="1" thickBot="1" x14ac:dyDescent="0.35">
      <c r="A32" s="293" t="s">
        <v>226</v>
      </c>
      <c r="B32" s="294" t="s">
        <v>247</v>
      </c>
      <c r="C32" s="74">
        <f t="shared" si="26"/>
        <v>0</v>
      </c>
      <c r="D32" s="74">
        <f t="shared" si="26"/>
        <v>0</v>
      </c>
      <c r="E32" s="277">
        <f t="shared" si="27"/>
        <v>0</v>
      </c>
      <c r="G32" s="273">
        <v>0</v>
      </c>
      <c r="H32" s="273">
        <v>0</v>
      </c>
      <c r="I32" s="274">
        <f t="shared" si="28"/>
        <v>0</v>
      </c>
      <c r="J32" s="273">
        <v>0</v>
      </c>
      <c r="K32" s="273">
        <v>0</v>
      </c>
      <c r="L32" s="274">
        <f t="shared" si="29"/>
        <v>0</v>
      </c>
    </row>
    <row r="33" spans="1:12" s="75" customFormat="1" ht="56.4" thickTop="1" thickBot="1" x14ac:dyDescent="0.35">
      <c r="A33" s="293" t="s">
        <v>227</v>
      </c>
      <c r="B33" s="294" t="s">
        <v>248</v>
      </c>
      <c r="C33" s="74">
        <f t="shared" si="26"/>
        <v>0</v>
      </c>
      <c r="D33" s="74">
        <f t="shared" si="26"/>
        <v>0</v>
      </c>
      <c r="E33" s="277">
        <f t="shared" si="27"/>
        <v>0</v>
      </c>
      <c r="G33" s="273">
        <v>0</v>
      </c>
      <c r="H33" s="273">
        <v>0</v>
      </c>
      <c r="I33" s="274">
        <f t="shared" si="28"/>
        <v>0</v>
      </c>
      <c r="J33" s="273">
        <v>0</v>
      </c>
      <c r="K33" s="273">
        <v>0</v>
      </c>
      <c r="L33" s="274">
        <f t="shared" si="29"/>
        <v>0</v>
      </c>
    </row>
    <row r="34" spans="1:12" s="75" customFormat="1" ht="42.6" thickTop="1" thickBot="1" x14ac:dyDescent="0.35">
      <c r="A34" s="293" t="s">
        <v>228</v>
      </c>
      <c r="B34" s="294" t="s">
        <v>224</v>
      </c>
      <c r="C34" s="74">
        <f t="shared" si="26"/>
        <v>0</v>
      </c>
      <c r="D34" s="74">
        <f t="shared" si="26"/>
        <v>0</v>
      </c>
      <c r="E34" s="277">
        <f t="shared" si="27"/>
        <v>0</v>
      </c>
      <c r="G34" s="273">
        <v>0</v>
      </c>
      <c r="H34" s="273">
        <v>0</v>
      </c>
      <c r="I34" s="274">
        <f t="shared" si="28"/>
        <v>0</v>
      </c>
      <c r="J34" s="273">
        <v>0</v>
      </c>
      <c r="K34" s="273">
        <v>0</v>
      </c>
      <c r="L34" s="274">
        <f t="shared" si="29"/>
        <v>0</v>
      </c>
    </row>
    <row r="35" spans="1:12" ht="16.2" customHeight="1" thickTop="1" thickBot="1" x14ac:dyDescent="0.35">
      <c r="A35" s="171" t="s">
        <v>249</v>
      </c>
      <c r="B35" s="172" t="s">
        <v>250</v>
      </c>
      <c r="C35" s="74">
        <f t="shared" si="26"/>
        <v>0</v>
      </c>
      <c r="D35" s="74">
        <f t="shared" si="26"/>
        <v>0</v>
      </c>
      <c r="E35" s="152">
        <f t="shared" ref="E35" si="30">C35+D35</f>
        <v>0</v>
      </c>
      <c r="G35" s="273">
        <v>0</v>
      </c>
      <c r="H35" s="273">
        <v>0</v>
      </c>
      <c r="I35" s="151">
        <f t="shared" ref="I35" si="31">G35+H35</f>
        <v>0</v>
      </c>
      <c r="J35" s="273">
        <v>0</v>
      </c>
      <c r="K35" s="273">
        <v>0</v>
      </c>
      <c r="L35" s="151">
        <f t="shared" ref="L35" si="32">J35+K35</f>
        <v>0</v>
      </c>
    </row>
    <row r="36" spans="1:12" ht="15" thickTop="1" x14ac:dyDescent="0.3">
      <c r="A36" s="164" t="s">
        <v>219</v>
      </c>
      <c r="B36" s="170" t="s">
        <v>105</v>
      </c>
      <c r="C36" s="165">
        <f>C37+C40</f>
        <v>0</v>
      </c>
      <c r="D36" s="165">
        <f t="shared" ref="D36:E36" si="33">D37+D40</f>
        <v>0</v>
      </c>
      <c r="E36" s="166">
        <f t="shared" si="33"/>
        <v>0</v>
      </c>
      <c r="G36" s="167">
        <f>G37+G40</f>
        <v>0</v>
      </c>
      <c r="H36" s="167">
        <f t="shared" ref="H36:I36" si="34">H37+H40</f>
        <v>0</v>
      </c>
      <c r="I36" s="167">
        <f t="shared" si="34"/>
        <v>0</v>
      </c>
      <c r="J36" s="167">
        <f>J37+J40</f>
        <v>0</v>
      </c>
      <c r="K36" s="167">
        <f t="shared" ref="K36" si="35">K37+K40</f>
        <v>0</v>
      </c>
      <c r="L36" s="167">
        <f t="shared" ref="L36" si="36">L37+L40</f>
        <v>0</v>
      </c>
    </row>
    <row r="37" spans="1:12" ht="15" thickBot="1" x14ac:dyDescent="0.35">
      <c r="A37" s="157" t="s">
        <v>221</v>
      </c>
      <c r="B37" s="160" t="s">
        <v>203</v>
      </c>
      <c r="C37" s="161">
        <f>C38+C39</f>
        <v>0</v>
      </c>
      <c r="D37" s="161">
        <f t="shared" ref="D37:E37" si="37">D38+D39</f>
        <v>0</v>
      </c>
      <c r="E37" s="162">
        <f t="shared" si="37"/>
        <v>0</v>
      </c>
      <c r="G37" s="167">
        <f>G38+G39</f>
        <v>0</v>
      </c>
      <c r="H37" s="167">
        <f t="shared" ref="H37:I37" si="38">H38+H39</f>
        <v>0</v>
      </c>
      <c r="I37" s="167">
        <f t="shared" si="38"/>
        <v>0</v>
      </c>
      <c r="J37" s="167">
        <f>J38+J39</f>
        <v>0</v>
      </c>
      <c r="K37" s="167">
        <f t="shared" ref="K37" si="39">K38+K39</f>
        <v>0</v>
      </c>
      <c r="L37" s="167">
        <f t="shared" ref="L37" si="40">L38+L39</f>
        <v>0</v>
      </c>
    </row>
    <row r="38" spans="1:12" ht="15.6" thickTop="1" thickBot="1" x14ac:dyDescent="0.35">
      <c r="A38" s="157" t="s">
        <v>222</v>
      </c>
      <c r="B38" s="160" t="s">
        <v>159</v>
      </c>
      <c r="C38" s="74">
        <f t="shared" ref="C38:D40" si="41">G38+J38</f>
        <v>0</v>
      </c>
      <c r="D38" s="74">
        <f t="shared" si="41"/>
        <v>0</v>
      </c>
      <c r="E38" s="152">
        <f t="shared" ref="E38:E40" si="42">C38+D38</f>
        <v>0</v>
      </c>
      <c r="G38" s="273">
        <v>0</v>
      </c>
      <c r="H38" s="273">
        <v>0</v>
      </c>
      <c r="I38" s="151">
        <f t="shared" ref="I38:I39" si="43">G38+H38</f>
        <v>0</v>
      </c>
      <c r="J38" s="273">
        <v>0</v>
      </c>
      <c r="K38" s="273">
        <v>0</v>
      </c>
      <c r="L38" s="151">
        <f t="shared" ref="L38:L39" si="44">J38+K38</f>
        <v>0</v>
      </c>
    </row>
    <row r="39" spans="1:12" ht="48" customHeight="1" thickTop="1" thickBot="1" x14ac:dyDescent="0.35">
      <c r="A39" s="157" t="s">
        <v>241</v>
      </c>
      <c r="B39" s="172" t="s">
        <v>251</v>
      </c>
      <c r="C39" s="74">
        <f t="shared" si="41"/>
        <v>0</v>
      </c>
      <c r="D39" s="74">
        <f t="shared" si="41"/>
        <v>0</v>
      </c>
      <c r="E39" s="152">
        <f t="shared" si="42"/>
        <v>0</v>
      </c>
      <c r="G39" s="273">
        <v>0</v>
      </c>
      <c r="H39" s="273">
        <v>0</v>
      </c>
      <c r="I39" s="151">
        <f t="shared" si="43"/>
        <v>0</v>
      </c>
      <c r="J39" s="273">
        <v>0</v>
      </c>
      <c r="K39" s="273">
        <v>0</v>
      </c>
      <c r="L39" s="151">
        <f t="shared" si="44"/>
        <v>0</v>
      </c>
    </row>
    <row r="40" spans="1:12" ht="15.6" thickTop="1" thickBot="1" x14ac:dyDescent="0.35">
      <c r="A40" s="149" t="s">
        <v>220</v>
      </c>
      <c r="B40" s="169" t="s">
        <v>160</v>
      </c>
      <c r="C40" s="74">
        <f t="shared" si="41"/>
        <v>0</v>
      </c>
      <c r="D40" s="74">
        <f t="shared" si="41"/>
        <v>0</v>
      </c>
      <c r="E40" s="152">
        <f t="shared" si="42"/>
        <v>0</v>
      </c>
      <c r="G40" s="273">
        <v>0</v>
      </c>
      <c r="H40" s="273">
        <v>0</v>
      </c>
      <c r="I40" s="151">
        <f t="shared" ref="I40" si="45">G40+H40</f>
        <v>0</v>
      </c>
      <c r="J40" s="273">
        <v>0</v>
      </c>
      <c r="K40" s="273">
        <v>0</v>
      </c>
      <c r="L40" s="151">
        <f t="shared" ref="L40" si="46">J40+K40</f>
        <v>0</v>
      </c>
    </row>
    <row r="41" spans="1:12" ht="15.6" thickTop="1" thickBot="1" x14ac:dyDescent="0.35">
      <c r="A41" s="454" t="s">
        <v>101</v>
      </c>
      <c r="B41" s="455"/>
      <c r="C41" s="154">
        <f>C18+C22+C23+C30+C36</f>
        <v>0</v>
      </c>
      <c r="D41" s="154">
        <f t="shared" ref="D41:E41" si="47">D18+D22+D23+D30+D36</f>
        <v>0</v>
      </c>
      <c r="E41" s="154">
        <f t="shared" si="47"/>
        <v>0</v>
      </c>
      <c r="G41" s="115">
        <f>G18+G22+G23+G30+G36</f>
        <v>0</v>
      </c>
      <c r="H41" s="115">
        <f t="shared" ref="H41:I41" si="48">H18+H22+H23+H30+H36</f>
        <v>0</v>
      </c>
      <c r="I41" s="115">
        <f t="shared" si="48"/>
        <v>0</v>
      </c>
      <c r="J41" s="115">
        <f>J18+J22+J23+J30+J36</f>
        <v>0</v>
      </c>
      <c r="K41" s="115">
        <f t="shared" ref="K41:L41" si="49">K18+K22+K23+K30+K36</f>
        <v>0</v>
      </c>
      <c r="L41" s="115">
        <f t="shared" si="49"/>
        <v>0</v>
      </c>
    </row>
    <row r="42" spans="1:12" ht="14.4" x14ac:dyDescent="0.3">
      <c r="A42" s="459" t="s">
        <v>238</v>
      </c>
      <c r="B42" s="460"/>
      <c r="C42" s="460"/>
      <c r="D42" s="460"/>
      <c r="E42" s="461"/>
      <c r="G42" s="115"/>
      <c r="H42" s="115"/>
      <c r="I42" s="115"/>
      <c r="J42" s="115"/>
      <c r="K42" s="115"/>
      <c r="L42" s="115"/>
    </row>
    <row r="43" spans="1:12" s="75" customFormat="1" ht="14.4" x14ac:dyDescent="0.3">
      <c r="A43" s="126" t="s">
        <v>218</v>
      </c>
      <c r="B43" s="280" t="s">
        <v>5</v>
      </c>
      <c r="C43" s="124">
        <f t="shared" ref="C43:D45" si="50">G43+J43</f>
        <v>0</v>
      </c>
      <c r="D43" s="124">
        <f t="shared" si="50"/>
        <v>0</v>
      </c>
      <c r="E43" s="289">
        <f>C43+D43</f>
        <v>0</v>
      </c>
      <c r="G43" s="273">
        <v>0</v>
      </c>
      <c r="H43" s="273">
        <v>0</v>
      </c>
      <c r="I43" s="274">
        <f t="shared" ref="I43:I44" si="51">G43+H43</f>
        <v>0</v>
      </c>
      <c r="J43" s="273">
        <v>0</v>
      </c>
      <c r="K43" s="273">
        <v>0</v>
      </c>
      <c r="L43" s="274">
        <f t="shared" ref="L43:L44" si="52">J43+K43</f>
        <v>0</v>
      </c>
    </row>
    <row r="44" spans="1:12" s="75" customFormat="1" ht="14.4" x14ac:dyDescent="0.3">
      <c r="A44" s="126" t="s">
        <v>205</v>
      </c>
      <c r="B44" s="290" t="s">
        <v>6</v>
      </c>
      <c r="C44" s="124">
        <f t="shared" si="50"/>
        <v>0</v>
      </c>
      <c r="D44" s="124">
        <f t="shared" si="50"/>
        <v>0</v>
      </c>
      <c r="E44" s="289">
        <f t="shared" ref="E44" si="53">C44+D44</f>
        <v>0</v>
      </c>
      <c r="G44" s="273">
        <v>0</v>
      </c>
      <c r="H44" s="273">
        <v>0</v>
      </c>
      <c r="I44" s="274">
        <f t="shared" si="51"/>
        <v>0</v>
      </c>
      <c r="J44" s="273">
        <v>0</v>
      </c>
      <c r="K44" s="273">
        <v>0</v>
      </c>
      <c r="L44" s="274">
        <f t="shared" si="52"/>
        <v>0</v>
      </c>
    </row>
    <row r="45" spans="1:12" s="75" customFormat="1" ht="14.4" x14ac:dyDescent="0.3">
      <c r="A45" s="126" t="s">
        <v>474</v>
      </c>
      <c r="B45" s="290" t="s">
        <v>475</v>
      </c>
      <c r="C45" s="124">
        <f>G45+J45</f>
        <v>0</v>
      </c>
      <c r="D45" s="124">
        <f t="shared" si="50"/>
        <v>0</v>
      </c>
      <c r="E45" s="289">
        <f t="shared" ref="E45" si="54">C45+D45</f>
        <v>0</v>
      </c>
      <c r="G45" s="273">
        <v>0</v>
      </c>
      <c r="H45" s="273">
        <v>0</v>
      </c>
      <c r="I45" s="274">
        <f t="shared" ref="I45" si="55">G45+H45</f>
        <v>0</v>
      </c>
      <c r="J45" s="273">
        <v>0</v>
      </c>
      <c r="K45" s="273">
        <v>0</v>
      </c>
      <c r="L45" s="274">
        <f t="shared" ref="L45" si="56">J45+K45</f>
        <v>0</v>
      </c>
    </row>
    <row r="46" spans="1:12" ht="15" thickBot="1" x14ac:dyDescent="0.35">
      <c r="A46" s="454" t="s">
        <v>106</v>
      </c>
      <c r="B46" s="455"/>
      <c r="C46" s="154">
        <f>SUM(C43:C45)</f>
        <v>0</v>
      </c>
      <c r="D46" s="154">
        <f>SUM(D43:D45)</f>
        <v>0</v>
      </c>
      <c r="E46" s="154">
        <f>SUM(E43:E45)</f>
        <v>0</v>
      </c>
      <c r="G46" s="158">
        <f t="shared" ref="G46:L46" si="57">SUM(G43:G45)</f>
        <v>0</v>
      </c>
      <c r="H46" s="158">
        <f t="shared" si="57"/>
        <v>0</v>
      </c>
      <c r="I46" s="158">
        <f t="shared" si="57"/>
        <v>0</v>
      </c>
      <c r="J46" s="158">
        <f t="shared" si="57"/>
        <v>0</v>
      </c>
      <c r="K46" s="158">
        <f t="shared" si="57"/>
        <v>0</v>
      </c>
      <c r="L46" s="158">
        <f t="shared" si="57"/>
        <v>0</v>
      </c>
    </row>
    <row r="47" spans="1:12" ht="14.4" x14ac:dyDescent="0.3">
      <c r="A47" s="446" t="s">
        <v>239</v>
      </c>
      <c r="B47" s="447"/>
      <c r="C47" s="447"/>
      <c r="D47" s="447"/>
      <c r="E47" s="448"/>
      <c r="G47" s="156"/>
      <c r="H47" s="156"/>
      <c r="I47" s="156"/>
      <c r="J47" s="156"/>
      <c r="K47" s="156"/>
      <c r="L47" s="156"/>
    </row>
    <row r="48" spans="1:12" ht="15" thickBot="1" x14ac:dyDescent="0.35">
      <c r="A48" s="157" t="s">
        <v>258</v>
      </c>
      <c r="B48" s="173" t="s">
        <v>108</v>
      </c>
      <c r="C48" s="161">
        <f>SUM(C49:C50)</f>
        <v>0</v>
      </c>
      <c r="D48" s="161">
        <f>SUM(D49:D50)</f>
        <v>0</v>
      </c>
      <c r="E48" s="161">
        <f>SUM(E49:E50)</f>
        <v>0</v>
      </c>
      <c r="G48" s="161">
        <f t="shared" ref="G48:L48" si="58">SUM(G49:G50)</f>
        <v>0</v>
      </c>
      <c r="H48" s="161">
        <f t="shared" si="58"/>
        <v>0</v>
      </c>
      <c r="I48" s="161">
        <f t="shared" si="58"/>
        <v>0</v>
      </c>
      <c r="J48" s="161">
        <f t="shared" si="58"/>
        <v>0</v>
      </c>
      <c r="K48" s="161">
        <f t="shared" si="58"/>
        <v>0</v>
      </c>
      <c r="L48" s="161">
        <f t="shared" si="58"/>
        <v>0</v>
      </c>
    </row>
    <row r="49" spans="1:12" s="75" customFormat="1" ht="28.8" thickTop="1" thickBot="1" x14ac:dyDescent="0.35">
      <c r="A49" s="279" t="s">
        <v>217</v>
      </c>
      <c r="B49" s="290" t="s">
        <v>252</v>
      </c>
      <c r="C49" s="74">
        <f>G49+J49</f>
        <v>0</v>
      </c>
      <c r="D49" s="74">
        <f>H49+K49</f>
        <v>0</v>
      </c>
      <c r="E49" s="277">
        <f>C49+D49</f>
        <v>0</v>
      </c>
      <c r="G49" s="273">
        <v>0</v>
      </c>
      <c r="H49" s="273">
        <v>0</v>
      </c>
      <c r="I49" s="274">
        <f t="shared" ref="I49:I50" si="59">G49+H49</f>
        <v>0</v>
      </c>
      <c r="J49" s="273">
        <v>0</v>
      </c>
      <c r="K49" s="273">
        <v>0</v>
      </c>
      <c r="L49" s="274">
        <f t="shared" ref="L49:L50" si="60">J49+K49</f>
        <v>0</v>
      </c>
    </row>
    <row r="50" spans="1:12" s="75" customFormat="1" ht="15.6" thickTop="1" thickBot="1" x14ac:dyDescent="0.35">
      <c r="A50" s="270" t="s">
        <v>216</v>
      </c>
      <c r="B50" s="271" t="s">
        <v>204</v>
      </c>
      <c r="C50" s="74">
        <f>G50+J50</f>
        <v>0</v>
      </c>
      <c r="D50" s="74">
        <f>H50+K50</f>
        <v>0</v>
      </c>
      <c r="E50" s="277">
        <f t="shared" ref="E49:E50" si="61">C50+D50</f>
        <v>0</v>
      </c>
      <c r="G50" s="273">
        <v>0</v>
      </c>
      <c r="H50" s="273">
        <v>0</v>
      </c>
      <c r="I50" s="274">
        <f t="shared" si="59"/>
        <v>0</v>
      </c>
      <c r="J50" s="273">
        <v>0</v>
      </c>
      <c r="K50" s="273">
        <v>0</v>
      </c>
      <c r="L50" s="274">
        <f t="shared" si="60"/>
        <v>0</v>
      </c>
    </row>
    <row r="51" spans="1:12" ht="15.6" thickTop="1" thickBot="1" x14ac:dyDescent="0.35">
      <c r="A51" s="164" t="s">
        <v>167</v>
      </c>
      <c r="B51" s="170" t="s">
        <v>109</v>
      </c>
      <c r="C51" s="165">
        <f>SUM(C52:C56)</f>
        <v>0</v>
      </c>
      <c r="D51" s="165">
        <f>SUM(D52:D56)</f>
        <v>0</v>
      </c>
      <c r="E51" s="165">
        <f>SUM(E52:E56)</f>
        <v>0</v>
      </c>
      <c r="G51" s="161">
        <f>SUM(G52:G56)</f>
        <v>0</v>
      </c>
      <c r="H51" s="161">
        <f t="shared" ref="H51:L51" si="62">SUM(H52:H56)</f>
        <v>0</v>
      </c>
      <c r="I51" s="161">
        <f t="shared" si="62"/>
        <v>0</v>
      </c>
      <c r="J51" s="161">
        <f t="shared" si="62"/>
        <v>0</v>
      </c>
      <c r="K51" s="161">
        <f t="shared" si="62"/>
        <v>0</v>
      </c>
      <c r="L51" s="161">
        <f t="shared" si="62"/>
        <v>0</v>
      </c>
    </row>
    <row r="52" spans="1:12" ht="28.8" thickTop="1" thickBot="1" x14ac:dyDescent="0.35">
      <c r="A52" s="157"/>
      <c r="B52" s="168" t="s">
        <v>253</v>
      </c>
      <c r="C52" s="74">
        <f t="shared" ref="C52:D57" si="63">G52+J52</f>
        <v>0</v>
      </c>
      <c r="D52" s="74">
        <f t="shared" si="63"/>
        <v>0</v>
      </c>
      <c r="E52" s="152">
        <f t="shared" ref="E52:E57" si="64">C52+D52</f>
        <v>0</v>
      </c>
      <c r="G52" s="273">
        <v>0</v>
      </c>
      <c r="H52" s="273">
        <v>0</v>
      </c>
      <c r="I52" s="151">
        <f t="shared" ref="I52:I57" si="65">G52+H52</f>
        <v>0</v>
      </c>
      <c r="J52" s="273">
        <v>0</v>
      </c>
      <c r="K52" s="273">
        <v>0</v>
      </c>
      <c r="L52" s="151">
        <f t="shared" ref="L52:L57" si="66">J52+K52</f>
        <v>0</v>
      </c>
    </row>
    <row r="53" spans="1:12" ht="28.8" thickTop="1" thickBot="1" x14ac:dyDescent="0.35">
      <c r="A53" s="157"/>
      <c r="B53" s="168" t="s">
        <v>254</v>
      </c>
      <c r="C53" s="74">
        <f t="shared" si="63"/>
        <v>0</v>
      </c>
      <c r="D53" s="74">
        <f t="shared" si="63"/>
        <v>0</v>
      </c>
      <c r="E53" s="152">
        <f t="shared" si="64"/>
        <v>0</v>
      </c>
      <c r="G53" s="273">
        <v>0</v>
      </c>
      <c r="H53" s="273">
        <v>0</v>
      </c>
      <c r="I53" s="151">
        <f t="shared" si="65"/>
        <v>0</v>
      </c>
      <c r="J53" s="273">
        <v>0</v>
      </c>
      <c r="K53" s="273">
        <v>0</v>
      </c>
      <c r="L53" s="151">
        <f t="shared" si="66"/>
        <v>0</v>
      </c>
    </row>
    <row r="54" spans="1:12" ht="45" customHeight="1" thickTop="1" thickBot="1" x14ac:dyDescent="0.35">
      <c r="A54" s="157"/>
      <c r="B54" s="168" t="s">
        <v>255</v>
      </c>
      <c r="C54" s="74">
        <f t="shared" si="63"/>
        <v>0</v>
      </c>
      <c r="D54" s="74">
        <f t="shared" si="63"/>
        <v>0</v>
      </c>
      <c r="E54" s="152">
        <f t="shared" si="64"/>
        <v>0</v>
      </c>
      <c r="G54" s="273">
        <v>0</v>
      </c>
      <c r="H54" s="273">
        <v>0</v>
      </c>
      <c r="I54" s="151">
        <f t="shared" si="65"/>
        <v>0</v>
      </c>
      <c r="J54" s="273">
        <v>0</v>
      </c>
      <c r="K54" s="273">
        <v>0</v>
      </c>
      <c r="L54" s="151">
        <f t="shared" si="66"/>
        <v>0</v>
      </c>
    </row>
    <row r="55" spans="1:12" ht="28.5" customHeight="1" thickTop="1" thickBot="1" x14ac:dyDescent="0.35">
      <c r="A55" s="157"/>
      <c r="B55" s="168" t="s">
        <v>161</v>
      </c>
      <c r="C55" s="74">
        <f t="shared" si="63"/>
        <v>0</v>
      </c>
      <c r="D55" s="74">
        <f t="shared" si="63"/>
        <v>0</v>
      </c>
      <c r="E55" s="152">
        <f t="shared" si="64"/>
        <v>0</v>
      </c>
      <c r="G55" s="273">
        <v>0</v>
      </c>
      <c r="H55" s="273">
        <v>0</v>
      </c>
      <c r="I55" s="151">
        <f t="shared" si="65"/>
        <v>0</v>
      </c>
      <c r="J55" s="273">
        <v>0</v>
      </c>
      <c r="K55" s="273">
        <v>0</v>
      </c>
      <c r="L55" s="151">
        <f t="shared" si="66"/>
        <v>0</v>
      </c>
    </row>
    <row r="56" spans="1:12" ht="28.8" thickTop="1" thickBot="1" x14ac:dyDescent="0.35">
      <c r="A56" s="149"/>
      <c r="B56" s="169" t="s">
        <v>242</v>
      </c>
      <c r="C56" s="74">
        <f t="shared" si="63"/>
        <v>0</v>
      </c>
      <c r="D56" s="74">
        <f t="shared" si="63"/>
        <v>0</v>
      </c>
      <c r="E56" s="152">
        <f t="shared" si="64"/>
        <v>0</v>
      </c>
      <c r="G56" s="273">
        <v>0</v>
      </c>
      <c r="H56" s="273">
        <v>0</v>
      </c>
      <c r="I56" s="151">
        <f t="shared" si="65"/>
        <v>0</v>
      </c>
      <c r="J56" s="273">
        <v>0</v>
      </c>
      <c r="K56" s="273">
        <v>0</v>
      </c>
      <c r="L56" s="151">
        <f t="shared" si="66"/>
        <v>0</v>
      </c>
    </row>
    <row r="57" spans="1:12" s="75" customFormat="1" ht="15.6" thickTop="1" thickBot="1" x14ac:dyDescent="0.35">
      <c r="A57" s="275" t="s">
        <v>169</v>
      </c>
      <c r="B57" s="278" t="s">
        <v>110</v>
      </c>
      <c r="C57" s="74">
        <f t="shared" si="63"/>
        <v>0</v>
      </c>
      <c r="D57" s="74">
        <f t="shared" si="63"/>
        <v>0</v>
      </c>
      <c r="E57" s="277">
        <f t="shared" si="64"/>
        <v>0</v>
      </c>
      <c r="G57" s="273">
        <v>0</v>
      </c>
      <c r="H57" s="273">
        <v>0</v>
      </c>
      <c r="I57" s="274">
        <f t="shared" si="65"/>
        <v>0</v>
      </c>
      <c r="J57" s="273">
        <v>0</v>
      </c>
      <c r="K57" s="273">
        <v>0</v>
      </c>
      <c r="L57" s="274">
        <f t="shared" si="66"/>
        <v>0</v>
      </c>
    </row>
    <row r="58" spans="1:12" ht="15" thickTop="1" x14ac:dyDescent="0.3">
      <c r="A58" s="465" t="s">
        <v>107</v>
      </c>
      <c r="B58" s="465"/>
      <c r="C58" s="161">
        <f>C48+C51+C57</f>
        <v>0</v>
      </c>
      <c r="D58" s="161">
        <f t="shared" ref="D58:E58" si="67">D48+D51+D57</f>
        <v>0</v>
      </c>
      <c r="E58" s="161">
        <f t="shared" si="67"/>
        <v>0</v>
      </c>
      <c r="G58" s="161">
        <f>G48+G51+G57</f>
        <v>0</v>
      </c>
      <c r="H58" s="161">
        <f t="shared" ref="H58:L58" si="68">H48+H51+H57</f>
        <v>0</v>
      </c>
      <c r="I58" s="161">
        <f t="shared" si="68"/>
        <v>0</v>
      </c>
      <c r="J58" s="161">
        <f t="shared" si="68"/>
        <v>0</v>
      </c>
      <c r="K58" s="161">
        <f t="shared" si="68"/>
        <v>0</v>
      </c>
      <c r="L58" s="161">
        <f t="shared" si="68"/>
        <v>0</v>
      </c>
    </row>
    <row r="59" spans="1:12" ht="15" thickBot="1" x14ac:dyDescent="0.35">
      <c r="A59" s="462" t="s">
        <v>240</v>
      </c>
      <c r="B59" s="463"/>
      <c r="C59" s="463"/>
      <c r="D59" s="463"/>
      <c r="E59" s="464"/>
      <c r="G59" s="156"/>
      <c r="H59" s="156"/>
      <c r="I59" s="156"/>
      <c r="J59" s="156"/>
      <c r="K59" s="156"/>
      <c r="L59" s="156"/>
    </row>
    <row r="60" spans="1:12" s="75" customFormat="1" ht="22.2" customHeight="1" thickTop="1" thickBot="1" x14ac:dyDescent="0.35">
      <c r="A60" s="125" t="s">
        <v>111</v>
      </c>
      <c r="B60" s="122" t="s">
        <v>112</v>
      </c>
      <c r="C60" s="123">
        <f>C61</f>
        <v>0</v>
      </c>
      <c r="D60" s="123">
        <f t="shared" ref="D60:E60" si="69">D61</f>
        <v>0</v>
      </c>
      <c r="E60" s="123">
        <f t="shared" si="69"/>
        <v>0</v>
      </c>
      <c r="G60" s="124">
        <f>G61</f>
        <v>0</v>
      </c>
      <c r="H60" s="124">
        <f t="shared" ref="H60" si="70">H61</f>
        <v>0</v>
      </c>
      <c r="I60" s="124">
        <f t="shared" ref="I60" si="71">I61</f>
        <v>0</v>
      </c>
      <c r="J60" s="124">
        <f>J61</f>
        <v>0</v>
      </c>
      <c r="K60" s="124">
        <f t="shared" ref="K60" si="72">K61</f>
        <v>0</v>
      </c>
      <c r="L60" s="124">
        <f t="shared" ref="L60" si="73">L61</f>
        <v>0</v>
      </c>
    </row>
    <row r="61" spans="1:12" s="75" customFormat="1" ht="24.6" customHeight="1" thickTop="1" thickBot="1" x14ac:dyDescent="0.35">
      <c r="A61" s="126"/>
      <c r="B61" s="169" t="s">
        <v>162</v>
      </c>
      <c r="C61" s="124">
        <f>G61+J61</f>
        <v>0</v>
      </c>
      <c r="D61" s="124">
        <f>H61+K61</f>
        <v>0</v>
      </c>
      <c r="E61" s="174">
        <f t="shared" ref="E61" si="74">C61+D61</f>
        <v>0</v>
      </c>
      <c r="G61" s="273">
        <v>0</v>
      </c>
      <c r="H61" s="273">
        <v>0</v>
      </c>
      <c r="I61" s="163">
        <f t="shared" ref="I61" si="75">G61+H61</f>
        <v>0</v>
      </c>
      <c r="J61" s="273">
        <v>0</v>
      </c>
      <c r="K61" s="273">
        <v>0</v>
      </c>
      <c r="L61" s="151"/>
    </row>
    <row r="62" spans="1:12" ht="15.6" thickTop="1" thickBot="1" x14ac:dyDescent="0.35">
      <c r="A62" s="465" t="s">
        <v>113</v>
      </c>
      <c r="B62" s="465"/>
      <c r="C62" s="161">
        <f>C61</f>
        <v>0</v>
      </c>
      <c r="D62" s="161">
        <f t="shared" ref="D62:E62" si="76">D61</f>
        <v>0</v>
      </c>
      <c r="E62" s="161">
        <f t="shared" si="76"/>
        <v>0</v>
      </c>
      <c r="G62" s="161">
        <f>G61</f>
        <v>0</v>
      </c>
      <c r="H62" s="161">
        <f t="shared" ref="H62:L62" si="77">H61</f>
        <v>0</v>
      </c>
      <c r="I62" s="161">
        <f t="shared" si="77"/>
        <v>0</v>
      </c>
      <c r="J62" s="161">
        <f t="shared" si="77"/>
        <v>0</v>
      </c>
      <c r="K62" s="161">
        <f t="shared" si="77"/>
        <v>0</v>
      </c>
      <c r="L62" s="161">
        <f t="shared" si="77"/>
        <v>0</v>
      </c>
    </row>
    <row r="63" spans="1:12" ht="15" hidden="1" thickBot="1" x14ac:dyDescent="0.35">
      <c r="A63" s="462" t="s">
        <v>214</v>
      </c>
      <c r="B63" s="463"/>
      <c r="C63" s="463"/>
      <c r="D63" s="463"/>
      <c r="E63" s="464"/>
      <c r="G63" s="156"/>
      <c r="H63" s="156"/>
      <c r="I63" s="156"/>
      <c r="J63" s="156"/>
      <c r="K63" s="156"/>
      <c r="L63" s="156"/>
    </row>
    <row r="64" spans="1:12" ht="28.8" hidden="1" thickTop="1" thickBot="1" x14ac:dyDescent="0.35">
      <c r="A64" s="157" t="s">
        <v>46</v>
      </c>
      <c r="B64" s="175" t="s">
        <v>215</v>
      </c>
      <c r="C64" s="74">
        <f>G64+J64</f>
        <v>0</v>
      </c>
      <c r="D64" s="74">
        <f>H64+K64</f>
        <v>0</v>
      </c>
      <c r="E64" s="152">
        <f t="shared" ref="E64" si="78">C64+D64</f>
        <v>0</v>
      </c>
      <c r="G64" s="150"/>
      <c r="H64" s="150"/>
      <c r="I64" s="151">
        <f t="shared" ref="I64" si="79">G64+H64</f>
        <v>0</v>
      </c>
      <c r="J64" s="150"/>
      <c r="K64" s="150"/>
      <c r="L64" s="151">
        <f t="shared" ref="L64" si="80">J64+K64</f>
        <v>0</v>
      </c>
    </row>
    <row r="65" spans="1:15" ht="15.6" hidden="1" thickTop="1" thickBot="1" x14ac:dyDescent="0.35">
      <c r="A65" s="157"/>
      <c r="B65" s="160"/>
      <c r="C65" s="74"/>
      <c r="D65" s="74"/>
      <c r="E65" s="152"/>
      <c r="G65" s="150"/>
      <c r="H65" s="150"/>
      <c r="I65" s="151"/>
      <c r="J65" s="150"/>
      <c r="K65" s="150"/>
      <c r="L65" s="151"/>
    </row>
    <row r="66" spans="1:15" ht="15" hidden="1" thickBot="1" x14ac:dyDescent="0.35">
      <c r="A66" s="457" t="s">
        <v>114</v>
      </c>
      <c r="B66" s="458"/>
      <c r="C66" s="158">
        <f>SUM(C64:C65)</f>
        <v>0</v>
      </c>
      <c r="D66" s="158">
        <f t="shared" ref="D66:E66" si="81">SUM(D64:D65)</f>
        <v>0</v>
      </c>
      <c r="E66" s="159">
        <f t="shared" si="81"/>
        <v>0</v>
      </c>
      <c r="G66" s="158">
        <f>SUM(G64:G65)</f>
        <v>0</v>
      </c>
      <c r="H66" s="158">
        <f t="shared" ref="H66:I66" si="82">SUM(H64:H65)</f>
        <v>0</v>
      </c>
      <c r="I66" s="159">
        <f t="shared" si="82"/>
        <v>0</v>
      </c>
      <c r="J66" s="158">
        <f>SUM(J64:J65)</f>
        <v>0</v>
      </c>
      <c r="K66" s="158">
        <f t="shared" ref="K66:L66" si="83">SUM(K64:K65)</f>
        <v>0</v>
      </c>
      <c r="L66" s="159">
        <f t="shared" si="83"/>
        <v>0</v>
      </c>
    </row>
    <row r="67" spans="1:15" ht="15" thickBot="1" x14ac:dyDescent="0.35">
      <c r="A67" s="441" t="s">
        <v>20</v>
      </c>
      <c r="B67" s="442"/>
      <c r="C67" s="176">
        <f>C13+C41+C46+C58+C62+C66</f>
        <v>0</v>
      </c>
      <c r="D67" s="176">
        <f t="shared" ref="D67:E67" si="84">D13+D41+D46+D58+D62+D66</f>
        <v>0</v>
      </c>
      <c r="E67" s="176">
        <f t="shared" si="84"/>
        <v>0</v>
      </c>
      <c r="G67" s="176">
        <f>G13+G41+G46+G58+G62+G66</f>
        <v>0</v>
      </c>
      <c r="H67" s="176">
        <f t="shared" ref="H67" si="85">H13+H41+H46+H58+H62+H66</f>
        <v>0</v>
      </c>
      <c r="I67" s="176">
        <f t="shared" ref="I67" si="86">I13+I41+I46+I58+I62+I66</f>
        <v>0</v>
      </c>
      <c r="J67" s="176">
        <f>J13+J41+J46+J58+J62+J66</f>
        <v>0</v>
      </c>
      <c r="K67" s="176">
        <f t="shared" ref="K67" si="87">K13+K41+K46+K58+K62+K66</f>
        <v>0</v>
      </c>
      <c r="L67" s="176">
        <f t="shared" ref="L67" si="88">L13+L41+L46+L58+L62+L66</f>
        <v>0</v>
      </c>
    </row>
    <row r="68" spans="1:15" ht="15" thickBot="1" x14ac:dyDescent="0.35">
      <c r="A68" s="441" t="s">
        <v>256</v>
      </c>
      <c r="B68" s="442"/>
      <c r="C68" s="176">
        <f>C10+C11+C12+C16+C43+C49</f>
        <v>0</v>
      </c>
      <c r="D68" s="176">
        <f t="shared" ref="D68:E68" si="89">D10+D11+D12+D16+D43+D49</f>
        <v>0</v>
      </c>
      <c r="E68" s="176">
        <f t="shared" si="89"/>
        <v>0</v>
      </c>
      <c r="G68" s="176">
        <f>G10+G11+G12+G16+G43+G49</f>
        <v>0</v>
      </c>
      <c r="H68" s="176">
        <f t="shared" ref="H68:I68" si="90">H10+H11+H12+H16+H43+H49</f>
        <v>0</v>
      </c>
      <c r="I68" s="176">
        <f t="shared" si="90"/>
        <v>0</v>
      </c>
      <c r="J68" s="176">
        <f>J10+J11+J12+J16+J43+J49</f>
        <v>0</v>
      </c>
      <c r="K68" s="176">
        <f t="shared" ref="K68:L68" si="91">K10+K11+K12+K16+K43+K49</f>
        <v>0</v>
      </c>
      <c r="L68" s="176">
        <f t="shared" si="91"/>
        <v>0</v>
      </c>
    </row>
    <row r="69" spans="1:15" x14ac:dyDescent="0.3">
      <c r="G69" s="156"/>
      <c r="H69" s="156"/>
      <c r="I69" s="156"/>
      <c r="J69" s="156"/>
      <c r="K69" s="156"/>
      <c r="L69" s="156"/>
    </row>
    <row r="70" spans="1:15" x14ac:dyDescent="0.3">
      <c r="C70" s="5" t="str">
        <f>IF(C71&lt;&gt;C72,"Eroare!","")</f>
        <v/>
      </c>
      <c r="D70" s="5" t="str">
        <f t="shared" ref="D70:L70" si="92">IF(D71&lt;&gt;D72,"Eroare!","")</f>
        <v/>
      </c>
      <c r="E70" s="5" t="str">
        <f t="shared" si="92"/>
        <v/>
      </c>
      <c r="F70" s="5" t="str">
        <f t="shared" si="92"/>
        <v/>
      </c>
      <c r="G70" s="5" t="str">
        <f t="shared" si="92"/>
        <v/>
      </c>
      <c r="H70" s="5" t="str">
        <f t="shared" si="92"/>
        <v/>
      </c>
      <c r="I70" s="5" t="str">
        <f t="shared" si="92"/>
        <v/>
      </c>
      <c r="J70" s="5" t="str">
        <f t="shared" si="92"/>
        <v/>
      </c>
      <c r="K70" s="5" t="str">
        <f>IF(K71&lt;&gt;K72,"Eroare!","")</f>
        <v/>
      </c>
      <c r="L70" s="5" t="str">
        <f t="shared" si="92"/>
        <v/>
      </c>
    </row>
    <row r="71" spans="1:15" x14ac:dyDescent="0.3">
      <c r="C71" s="178">
        <f>C43</f>
        <v>0</v>
      </c>
      <c r="D71" s="178">
        <f t="shared" ref="D71:L71" si="93">D43</f>
        <v>0</v>
      </c>
      <c r="E71" s="178">
        <f t="shared" si="93"/>
        <v>0</v>
      </c>
      <c r="F71" s="178"/>
      <c r="G71" s="178">
        <f t="shared" si="93"/>
        <v>0</v>
      </c>
      <c r="H71" s="178">
        <f t="shared" si="93"/>
        <v>0</v>
      </c>
      <c r="I71" s="178">
        <f t="shared" si="93"/>
        <v>0</v>
      </c>
      <c r="J71" s="178">
        <f t="shared" si="93"/>
        <v>0</v>
      </c>
      <c r="K71" s="178">
        <f t="shared" si="93"/>
        <v>0</v>
      </c>
      <c r="L71" s="178">
        <f t="shared" si="93"/>
        <v>0</v>
      </c>
    </row>
    <row r="72" spans="1:15" x14ac:dyDescent="0.3">
      <c r="B72" s="137" t="s">
        <v>451</v>
      </c>
      <c r="C72" s="178">
        <f>SUM(C73:C78)</f>
        <v>0</v>
      </c>
      <c r="D72" s="178">
        <f t="shared" ref="D72:L72" si="94">SUM(D73:D78)</f>
        <v>0</v>
      </c>
      <c r="E72" s="178">
        <f t="shared" si="94"/>
        <v>0</v>
      </c>
      <c r="F72" s="178"/>
      <c r="G72" s="178">
        <f t="shared" si="94"/>
        <v>0</v>
      </c>
      <c r="H72" s="178">
        <f t="shared" si="94"/>
        <v>0</v>
      </c>
      <c r="I72" s="178">
        <f t="shared" si="94"/>
        <v>0</v>
      </c>
      <c r="J72" s="178">
        <f t="shared" si="94"/>
        <v>0</v>
      </c>
      <c r="K72" s="178">
        <f t="shared" si="94"/>
        <v>0</v>
      </c>
      <c r="L72" s="178">
        <f t="shared" si="94"/>
        <v>0</v>
      </c>
    </row>
    <row r="73" spans="1:15" ht="71.400000000000006" x14ac:dyDescent="0.3">
      <c r="B73" s="266" t="s">
        <v>524</v>
      </c>
      <c r="C73" s="124">
        <f>G73+J73</f>
        <v>0</v>
      </c>
      <c r="D73" s="124">
        <f t="shared" ref="D73:D82" si="95">H73+K73</f>
        <v>0</v>
      </c>
      <c r="E73" s="167">
        <f t="shared" ref="E73:E82" si="96">C73+D73</f>
        <v>0</v>
      </c>
      <c r="G73" s="150">
        <v>0</v>
      </c>
      <c r="H73" s="150">
        <v>0</v>
      </c>
      <c r="I73" s="151">
        <f>G73+H73</f>
        <v>0</v>
      </c>
      <c r="J73" s="150">
        <v>0</v>
      </c>
      <c r="K73" s="150">
        <v>0</v>
      </c>
      <c r="L73" s="151">
        <f>J73+K73</f>
        <v>0</v>
      </c>
      <c r="N73" s="156"/>
    </row>
    <row r="74" spans="1:15" ht="40.799999999999997" x14ac:dyDescent="0.3">
      <c r="B74" s="266" t="s">
        <v>523</v>
      </c>
      <c r="C74" s="124">
        <f t="shared" ref="C74:C82" si="97">G74+J74</f>
        <v>0</v>
      </c>
      <c r="D74" s="124">
        <f t="shared" si="95"/>
        <v>0</v>
      </c>
      <c r="E74" s="167">
        <f t="shared" si="96"/>
        <v>0</v>
      </c>
      <c r="G74" s="150">
        <v>0</v>
      </c>
      <c r="H74" s="150">
        <v>0</v>
      </c>
      <c r="I74" s="151">
        <f t="shared" ref="I74:I82" si="98">G74+H74</f>
        <v>0</v>
      </c>
      <c r="J74" s="150">
        <v>0</v>
      </c>
      <c r="K74" s="150">
        <v>0</v>
      </c>
      <c r="L74" s="151">
        <f t="shared" ref="L74:L82" si="99">J74+K74</f>
        <v>0</v>
      </c>
      <c r="O74" s="156"/>
    </row>
    <row r="75" spans="1:15" ht="40.799999999999997" x14ac:dyDescent="0.3">
      <c r="B75" s="266" t="s">
        <v>525</v>
      </c>
      <c r="C75" s="124">
        <f t="shared" si="97"/>
        <v>0</v>
      </c>
      <c r="D75" s="124">
        <f t="shared" si="95"/>
        <v>0</v>
      </c>
      <c r="E75" s="167">
        <f t="shared" si="96"/>
        <v>0</v>
      </c>
      <c r="G75" s="150">
        <v>0</v>
      </c>
      <c r="H75" s="150">
        <v>0</v>
      </c>
      <c r="I75" s="151">
        <f t="shared" si="98"/>
        <v>0</v>
      </c>
      <c r="J75" s="150">
        <v>0</v>
      </c>
      <c r="K75" s="150">
        <v>0</v>
      </c>
      <c r="L75" s="151">
        <f t="shared" si="99"/>
        <v>0</v>
      </c>
    </row>
    <row r="76" spans="1:15" ht="91.8" x14ac:dyDescent="0.3">
      <c r="B76" s="266" t="s">
        <v>527</v>
      </c>
      <c r="C76" s="124">
        <f t="shared" si="97"/>
        <v>0</v>
      </c>
      <c r="D76" s="124">
        <f t="shared" si="95"/>
        <v>0</v>
      </c>
      <c r="E76" s="167">
        <f t="shared" si="96"/>
        <v>0</v>
      </c>
      <c r="G76" s="150">
        <v>0</v>
      </c>
      <c r="H76" s="150">
        <v>0</v>
      </c>
      <c r="I76" s="151">
        <f t="shared" si="98"/>
        <v>0</v>
      </c>
      <c r="J76" s="150">
        <v>0</v>
      </c>
      <c r="K76" s="150">
        <v>0</v>
      </c>
      <c r="L76" s="151">
        <f t="shared" si="99"/>
        <v>0</v>
      </c>
    </row>
    <row r="77" spans="1:15" ht="91.8" x14ac:dyDescent="0.3">
      <c r="B77" s="266" t="s">
        <v>526</v>
      </c>
      <c r="C77" s="124">
        <f t="shared" si="97"/>
        <v>0</v>
      </c>
      <c r="D77" s="124">
        <f t="shared" si="95"/>
        <v>0</v>
      </c>
      <c r="E77" s="167">
        <f t="shared" si="96"/>
        <v>0</v>
      </c>
      <c r="G77" s="150">
        <v>0</v>
      </c>
      <c r="H77" s="150">
        <v>0</v>
      </c>
      <c r="I77" s="151">
        <f t="shared" si="98"/>
        <v>0</v>
      </c>
      <c r="J77" s="150">
        <v>0</v>
      </c>
      <c r="K77" s="150">
        <v>0</v>
      </c>
      <c r="L77" s="151">
        <f t="shared" si="99"/>
        <v>0</v>
      </c>
    </row>
    <row r="78" spans="1:15" ht="71.400000000000006" x14ac:dyDescent="0.3">
      <c r="B78" s="266" t="s">
        <v>522</v>
      </c>
      <c r="C78" s="124">
        <f t="shared" si="97"/>
        <v>0</v>
      </c>
      <c r="D78" s="124">
        <f t="shared" si="95"/>
        <v>0</v>
      </c>
      <c r="E78" s="167">
        <f t="shared" si="96"/>
        <v>0</v>
      </c>
      <c r="G78" s="150">
        <v>0</v>
      </c>
      <c r="H78" s="150">
        <v>0</v>
      </c>
      <c r="I78" s="151">
        <f t="shared" si="98"/>
        <v>0</v>
      </c>
      <c r="J78" s="150">
        <v>0</v>
      </c>
      <c r="K78" s="150">
        <v>0</v>
      </c>
      <c r="L78" s="151">
        <f t="shared" si="99"/>
        <v>0</v>
      </c>
    </row>
    <row r="79" spans="1:15" x14ac:dyDescent="0.3">
      <c r="C79" s="5" t="str">
        <f>IF(C80&lt;&gt;C81,"Eroare!","")</f>
        <v/>
      </c>
      <c r="D79" s="5" t="str">
        <f t="shared" ref="D79:L79" si="100">IF(D80&lt;&gt;D81,"Eroare!","")</f>
        <v/>
      </c>
      <c r="E79" s="5" t="str">
        <f t="shared" si="100"/>
        <v/>
      </c>
      <c r="F79" s="5" t="str">
        <f t="shared" si="100"/>
        <v/>
      </c>
      <c r="G79" s="5" t="str">
        <f t="shared" si="100"/>
        <v/>
      </c>
      <c r="H79" s="5" t="str">
        <f t="shared" si="100"/>
        <v/>
      </c>
      <c r="I79" s="5" t="str">
        <f t="shared" si="100"/>
        <v/>
      </c>
      <c r="J79" s="5" t="str">
        <f t="shared" si="100"/>
        <v/>
      </c>
      <c r="K79" s="5" t="str">
        <f>IF(K80&lt;&gt;K81,"Eroare!","")</f>
        <v/>
      </c>
      <c r="L79" s="5" t="str">
        <f t="shared" si="100"/>
        <v/>
      </c>
    </row>
    <row r="80" spans="1:15" s="518" customFormat="1" ht="14.4" x14ac:dyDescent="0.3">
      <c r="A80" s="515"/>
      <c r="B80" s="516"/>
      <c r="C80" s="517">
        <f>C45</f>
        <v>0</v>
      </c>
      <c r="D80" s="517">
        <f>D45</f>
        <v>0</v>
      </c>
      <c r="E80" s="517">
        <f>E45</f>
        <v>0</v>
      </c>
      <c r="F80" s="517"/>
      <c r="G80" s="517">
        <f>G45</f>
        <v>0</v>
      </c>
      <c r="H80" s="517">
        <f>H45</f>
        <v>0</v>
      </c>
      <c r="I80" s="517">
        <f>I45</f>
        <v>0</v>
      </c>
      <c r="J80" s="517">
        <f>J45</f>
        <v>0</v>
      </c>
      <c r="K80" s="517">
        <f>K45</f>
        <v>0</v>
      </c>
      <c r="L80" s="517">
        <f>L45</f>
        <v>0</v>
      </c>
    </row>
    <row r="81" spans="1:12" s="518" customFormat="1" ht="14.4" x14ac:dyDescent="0.3">
      <c r="A81" s="515"/>
      <c r="B81" s="516" t="s">
        <v>475</v>
      </c>
      <c r="C81" s="517">
        <f>SUM(C82:C87)</f>
        <v>0</v>
      </c>
      <c r="D81" s="517">
        <f t="shared" ref="D81:L81" si="101">SUM(D82:D87)</f>
        <v>0</v>
      </c>
      <c r="E81" s="517">
        <f t="shared" si="101"/>
        <v>0</v>
      </c>
      <c r="F81" s="517"/>
      <c r="G81" s="517">
        <f t="shared" si="101"/>
        <v>0</v>
      </c>
      <c r="H81" s="517">
        <f t="shared" si="101"/>
        <v>0</v>
      </c>
      <c r="I81" s="517">
        <f t="shared" si="101"/>
        <v>0</v>
      </c>
      <c r="J81" s="517">
        <f t="shared" si="101"/>
        <v>0</v>
      </c>
      <c r="K81" s="517">
        <f t="shared" si="101"/>
        <v>0</v>
      </c>
      <c r="L81" s="517">
        <f t="shared" si="101"/>
        <v>0</v>
      </c>
    </row>
    <row r="82" spans="1:12" ht="20.399999999999999" x14ac:dyDescent="0.3">
      <c r="B82" s="514" t="s">
        <v>452</v>
      </c>
      <c r="C82" s="123">
        <f t="shared" si="97"/>
        <v>0</v>
      </c>
      <c r="D82" s="123">
        <f t="shared" si="95"/>
        <v>0</v>
      </c>
      <c r="E82" s="267">
        <f t="shared" si="96"/>
        <v>0</v>
      </c>
      <c r="G82" s="150">
        <v>0</v>
      </c>
      <c r="H82" s="150">
        <v>0</v>
      </c>
      <c r="I82" s="268">
        <f t="shared" si="98"/>
        <v>0</v>
      </c>
      <c r="J82" s="150">
        <v>0</v>
      </c>
      <c r="K82" s="150">
        <v>0</v>
      </c>
      <c r="L82" s="268">
        <f t="shared" si="99"/>
        <v>0</v>
      </c>
    </row>
    <row r="83" spans="1:12" ht="33" customHeight="1" x14ac:dyDescent="0.3">
      <c r="B83" s="150" t="s">
        <v>528</v>
      </c>
      <c r="C83" s="124">
        <f t="shared" ref="C83" si="102">G83+J83</f>
        <v>0</v>
      </c>
      <c r="D83" s="124">
        <f t="shared" ref="D83" si="103">H83+K83</f>
        <v>0</v>
      </c>
      <c r="E83" s="167">
        <f t="shared" ref="E83" si="104">C83+D83</f>
        <v>0</v>
      </c>
      <c r="F83" s="160"/>
      <c r="G83" s="150">
        <v>0</v>
      </c>
      <c r="H83" s="150">
        <v>0</v>
      </c>
      <c r="I83" s="151">
        <f t="shared" ref="I83" si="105">G83+H83</f>
        <v>0</v>
      </c>
      <c r="J83" s="150">
        <v>0</v>
      </c>
      <c r="K83" s="150">
        <v>0</v>
      </c>
      <c r="L83" s="151">
        <f t="shared" ref="L83" si="106">J83+K83</f>
        <v>0</v>
      </c>
    </row>
    <row r="84" spans="1:12" ht="14.4" x14ac:dyDescent="0.3">
      <c r="B84" s="150" t="s">
        <v>528</v>
      </c>
      <c r="C84" s="124">
        <f t="shared" ref="C84:C87" si="107">G84+J84</f>
        <v>0</v>
      </c>
      <c r="D84" s="124">
        <f t="shared" ref="D84:D87" si="108">H84+K84</f>
        <v>0</v>
      </c>
      <c r="E84" s="167">
        <f t="shared" ref="E84:E87" si="109">C84+D84</f>
        <v>0</v>
      </c>
      <c r="F84" s="160"/>
      <c r="G84" s="150">
        <v>0</v>
      </c>
      <c r="H84" s="150">
        <v>0</v>
      </c>
      <c r="I84" s="151">
        <f t="shared" ref="I84:I87" si="110">G84+H84</f>
        <v>0</v>
      </c>
      <c r="J84" s="150">
        <v>0</v>
      </c>
      <c r="K84" s="150">
        <v>0</v>
      </c>
      <c r="L84" s="151">
        <f t="shared" ref="L84:L87" si="111">J84+K84</f>
        <v>0</v>
      </c>
    </row>
    <row r="85" spans="1:12" ht="14.4" x14ac:dyDescent="0.3">
      <c r="B85" s="150" t="s">
        <v>528</v>
      </c>
      <c r="C85" s="124">
        <f t="shared" si="107"/>
        <v>0</v>
      </c>
      <c r="D85" s="124">
        <f t="shared" si="108"/>
        <v>0</v>
      </c>
      <c r="E85" s="167">
        <f t="shared" si="109"/>
        <v>0</v>
      </c>
      <c r="F85" s="160"/>
      <c r="G85" s="150">
        <v>0</v>
      </c>
      <c r="H85" s="150">
        <v>0</v>
      </c>
      <c r="I85" s="151">
        <f t="shared" si="110"/>
        <v>0</v>
      </c>
      <c r="J85" s="150">
        <v>0</v>
      </c>
      <c r="K85" s="150">
        <v>0</v>
      </c>
      <c r="L85" s="151">
        <f t="shared" si="111"/>
        <v>0</v>
      </c>
    </row>
    <row r="86" spans="1:12" ht="14.4" x14ac:dyDescent="0.3">
      <c r="B86" s="150" t="s">
        <v>528</v>
      </c>
      <c r="C86" s="124">
        <f t="shared" si="107"/>
        <v>0</v>
      </c>
      <c r="D86" s="124">
        <f t="shared" si="108"/>
        <v>0</v>
      </c>
      <c r="E86" s="167">
        <f t="shared" si="109"/>
        <v>0</v>
      </c>
      <c r="F86" s="160"/>
      <c r="G86" s="150">
        <v>0</v>
      </c>
      <c r="H86" s="150">
        <v>0</v>
      </c>
      <c r="I86" s="151">
        <f t="shared" si="110"/>
        <v>0</v>
      </c>
      <c r="J86" s="150">
        <v>0</v>
      </c>
      <c r="K86" s="150">
        <v>0</v>
      </c>
      <c r="L86" s="151">
        <f t="shared" si="111"/>
        <v>0</v>
      </c>
    </row>
    <row r="87" spans="1:12" ht="14.4" x14ac:dyDescent="0.3">
      <c r="B87" s="150" t="s">
        <v>528</v>
      </c>
      <c r="C87" s="124">
        <f t="shared" si="107"/>
        <v>0</v>
      </c>
      <c r="D87" s="124">
        <f t="shared" si="108"/>
        <v>0</v>
      </c>
      <c r="E87" s="167">
        <f t="shared" si="109"/>
        <v>0</v>
      </c>
      <c r="F87" s="160"/>
      <c r="G87" s="150">
        <v>0</v>
      </c>
      <c r="H87" s="150">
        <v>0</v>
      </c>
      <c r="I87" s="151">
        <f t="shared" si="110"/>
        <v>0</v>
      </c>
      <c r="J87" s="150">
        <v>0</v>
      </c>
      <c r="K87" s="150">
        <v>0</v>
      </c>
      <c r="L87" s="151">
        <f t="shared" si="111"/>
        <v>0</v>
      </c>
    </row>
    <row r="88" spans="1:12" x14ac:dyDescent="0.3">
      <c r="B88" s="127"/>
      <c r="G88" s="156"/>
      <c r="H88" s="156"/>
      <c r="I88" s="156"/>
      <c r="J88" s="156"/>
      <c r="K88" s="156"/>
      <c r="L88" s="156"/>
    </row>
    <row r="89" spans="1:12" x14ac:dyDescent="0.3">
      <c r="B89" s="127"/>
      <c r="G89" s="156"/>
      <c r="H89" s="156"/>
      <c r="I89" s="156"/>
      <c r="J89" s="156"/>
      <c r="K89" s="156"/>
      <c r="L89" s="156"/>
    </row>
    <row r="90" spans="1:12" x14ac:dyDescent="0.3">
      <c r="B90" s="127"/>
      <c r="G90" s="156"/>
      <c r="H90" s="156"/>
      <c r="I90" s="156"/>
      <c r="J90" s="156"/>
      <c r="K90" s="156"/>
      <c r="L90" s="156"/>
    </row>
    <row r="91" spans="1:12" x14ac:dyDescent="0.3">
      <c r="B91" s="127"/>
      <c r="G91" s="156"/>
      <c r="H91" s="156"/>
      <c r="I91" s="156"/>
      <c r="J91" s="156"/>
      <c r="K91" s="156"/>
      <c r="L91" s="156"/>
    </row>
    <row r="92" spans="1:12" x14ac:dyDescent="0.3">
      <c r="B92" s="127"/>
      <c r="G92" s="156"/>
      <c r="H92" s="156"/>
      <c r="I92" s="156"/>
      <c r="J92" s="156"/>
      <c r="K92" s="156"/>
      <c r="L92" s="156"/>
    </row>
    <row r="93" spans="1:12" x14ac:dyDescent="0.3">
      <c r="B93" s="127"/>
      <c r="G93" s="156"/>
      <c r="H93" s="156"/>
      <c r="I93" s="156"/>
      <c r="J93" s="156"/>
      <c r="K93" s="156"/>
      <c r="L93" s="156"/>
    </row>
    <row r="94" spans="1:12" x14ac:dyDescent="0.3">
      <c r="B94" s="127"/>
      <c r="G94" s="156"/>
      <c r="H94" s="156"/>
      <c r="I94" s="156"/>
      <c r="J94" s="156"/>
      <c r="K94" s="156"/>
      <c r="L94" s="156"/>
    </row>
    <row r="95" spans="1:12" x14ac:dyDescent="0.3">
      <c r="B95" s="127"/>
      <c r="G95" s="156"/>
      <c r="H95" s="156"/>
      <c r="I95" s="156"/>
      <c r="J95" s="156"/>
      <c r="K95" s="156"/>
      <c r="L95" s="156"/>
    </row>
    <row r="96" spans="1:12" x14ac:dyDescent="0.3">
      <c r="B96" s="127"/>
      <c r="G96" s="156"/>
      <c r="H96" s="156"/>
      <c r="I96" s="156"/>
      <c r="J96" s="156"/>
      <c r="K96" s="156"/>
      <c r="L96" s="156"/>
    </row>
    <row r="97" spans="2:12" x14ac:dyDescent="0.3">
      <c r="B97" s="127"/>
      <c r="G97" s="156"/>
      <c r="H97" s="156"/>
      <c r="I97" s="156"/>
      <c r="J97" s="156"/>
      <c r="K97" s="156"/>
      <c r="L97" s="156"/>
    </row>
    <row r="98" spans="2:12" x14ac:dyDescent="0.3">
      <c r="B98" s="127"/>
      <c r="G98" s="156"/>
      <c r="H98" s="156"/>
      <c r="I98" s="156"/>
      <c r="J98" s="156"/>
      <c r="K98" s="156"/>
      <c r="L98" s="156"/>
    </row>
    <row r="99" spans="2:12" x14ac:dyDescent="0.3">
      <c r="B99" s="127"/>
      <c r="G99" s="156"/>
      <c r="H99" s="156"/>
      <c r="I99" s="156"/>
      <c r="J99" s="156"/>
      <c r="K99" s="156"/>
      <c r="L99" s="156"/>
    </row>
    <row r="100" spans="2:12" x14ac:dyDescent="0.3">
      <c r="B100" s="127"/>
      <c r="G100" s="156"/>
      <c r="H100" s="156"/>
      <c r="I100" s="156"/>
      <c r="J100" s="156"/>
      <c r="K100" s="156"/>
      <c r="L100" s="156"/>
    </row>
    <row r="101" spans="2:12" x14ac:dyDescent="0.3">
      <c r="B101" s="127"/>
      <c r="G101" s="156"/>
      <c r="H101" s="156"/>
      <c r="I101" s="156"/>
      <c r="J101" s="156"/>
      <c r="K101" s="156"/>
      <c r="L101" s="156"/>
    </row>
    <row r="102" spans="2:12" x14ac:dyDescent="0.3">
      <c r="B102" s="127"/>
      <c r="G102" s="156"/>
      <c r="H102" s="156"/>
      <c r="I102" s="156"/>
      <c r="J102" s="156"/>
      <c r="K102" s="156"/>
      <c r="L102" s="156"/>
    </row>
    <row r="103" spans="2:12" x14ac:dyDescent="0.3">
      <c r="B103" s="127"/>
      <c r="G103" s="156"/>
      <c r="H103" s="156"/>
      <c r="I103" s="156"/>
      <c r="J103" s="156"/>
      <c r="K103" s="156"/>
      <c r="L103" s="156"/>
    </row>
    <row r="104" spans="2:12" x14ac:dyDescent="0.3">
      <c r="B104" s="127"/>
      <c r="G104" s="156"/>
      <c r="H104" s="156"/>
      <c r="I104" s="156"/>
      <c r="J104" s="156"/>
      <c r="K104" s="156"/>
      <c r="L104" s="156"/>
    </row>
    <row r="105" spans="2:12" x14ac:dyDescent="0.3">
      <c r="B105" s="127"/>
      <c r="G105" s="156"/>
      <c r="H105" s="156"/>
      <c r="I105" s="156"/>
      <c r="J105" s="156"/>
      <c r="K105" s="156"/>
      <c r="L105" s="156"/>
    </row>
    <row r="106" spans="2:12" x14ac:dyDescent="0.3">
      <c r="B106" s="127"/>
      <c r="G106" s="156"/>
      <c r="H106" s="156"/>
      <c r="I106" s="156"/>
      <c r="J106" s="156"/>
      <c r="K106" s="156"/>
      <c r="L106" s="156"/>
    </row>
    <row r="107" spans="2:12" x14ac:dyDescent="0.3">
      <c r="B107" s="127"/>
      <c r="G107" s="156"/>
      <c r="H107" s="156"/>
      <c r="I107" s="156"/>
      <c r="J107" s="156"/>
      <c r="K107" s="156"/>
      <c r="L107" s="156"/>
    </row>
    <row r="108" spans="2:12" x14ac:dyDescent="0.3">
      <c r="B108" s="127"/>
      <c r="G108" s="156"/>
      <c r="H108" s="156"/>
      <c r="I108" s="156"/>
      <c r="J108" s="156"/>
      <c r="K108" s="156"/>
      <c r="L108" s="156"/>
    </row>
    <row r="109" spans="2:12" x14ac:dyDescent="0.3">
      <c r="B109" s="127"/>
    </row>
    <row r="110" spans="2:12" x14ac:dyDescent="0.3">
      <c r="B110" s="127"/>
    </row>
    <row r="111" spans="2:12" x14ac:dyDescent="0.3">
      <c r="B111" s="127"/>
    </row>
    <row r="112" spans="2:12" x14ac:dyDescent="0.3">
      <c r="B112" s="127"/>
    </row>
    <row r="113" spans="2:2" x14ac:dyDescent="0.3">
      <c r="B113" s="127"/>
    </row>
    <row r="114" spans="2:2" x14ac:dyDescent="0.3">
      <c r="B114" s="127"/>
    </row>
    <row r="115" spans="2:2" x14ac:dyDescent="0.3">
      <c r="B115" s="127"/>
    </row>
    <row r="116" spans="2:2" x14ac:dyDescent="0.3">
      <c r="B116" s="127"/>
    </row>
    <row r="117" spans="2:2" x14ac:dyDescent="0.3">
      <c r="B117" s="127"/>
    </row>
    <row r="118" spans="2:2" x14ac:dyDescent="0.3">
      <c r="B118" s="127"/>
    </row>
    <row r="119" spans="2:2" x14ac:dyDescent="0.3">
      <c r="B119" s="127"/>
    </row>
    <row r="120" spans="2:2" x14ac:dyDescent="0.3">
      <c r="B120" s="127"/>
    </row>
    <row r="121" spans="2:2" x14ac:dyDescent="0.3">
      <c r="B121" s="127"/>
    </row>
    <row r="122" spans="2:2" x14ac:dyDescent="0.3">
      <c r="B122" s="127"/>
    </row>
    <row r="123" spans="2:2" x14ac:dyDescent="0.3">
      <c r="B123" s="127"/>
    </row>
    <row r="124" spans="2:2" x14ac:dyDescent="0.3">
      <c r="B124" s="127"/>
    </row>
    <row r="125" spans="2:2" x14ac:dyDescent="0.3">
      <c r="B125" s="127"/>
    </row>
    <row r="126" spans="2:2" x14ac:dyDescent="0.3">
      <c r="B126" s="127"/>
    </row>
    <row r="127" spans="2:2" x14ac:dyDescent="0.3">
      <c r="B127" s="127"/>
    </row>
    <row r="128" spans="2:2" x14ac:dyDescent="0.3">
      <c r="B128" s="127"/>
    </row>
    <row r="129" spans="2:2" x14ac:dyDescent="0.3">
      <c r="B129" s="127"/>
    </row>
    <row r="130" spans="2:2" x14ac:dyDescent="0.3">
      <c r="B130" s="127"/>
    </row>
    <row r="131" spans="2:2" x14ac:dyDescent="0.3">
      <c r="B131" s="127"/>
    </row>
    <row r="132" spans="2:2" x14ac:dyDescent="0.3">
      <c r="B132" s="127"/>
    </row>
    <row r="133" spans="2:2" x14ac:dyDescent="0.3">
      <c r="B133" s="127"/>
    </row>
    <row r="134" spans="2:2" x14ac:dyDescent="0.3">
      <c r="B134" s="127"/>
    </row>
    <row r="135" spans="2:2" x14ac:dyDescent="0.3">
      <c r="B135" s="127"/>
    </row>
    <row r="136" spans="2:2" x14ac:dyDescent="0.3">
      <c r="B136" s="127"/>
    </row>
    <row r="137" spans="2:2" x14ac:dyDescent="0.3">
      <c r="B137" s="127"/>
    </row>
    <row r="138" spans="2:2" x14ac:dyDescent="0.3">
      <c r="B138" s="127"/>
    </row>
    <row r="139" spans="2:2" x14ac:dyDescent="0.3">
      <c r="B139" s="127"/>
    </row>
    <row r="140" spans="2:2" x14ac:dyDescent="0.3">
      <c r="B140" s="127"/>
    </row>
    <row r="141" spans="2:2" x14ac:dyDescent="0.3">
      <c r="B141" s="127"/>
    </row>
    <row r="142" spans="2:2" x14ac:dyDescent="0.3">
      <c r="B142" s="127"/>
    </row>
    <row r="143" spans="2:2" x14ac:dyDescent="0.3">
      <c r="B143" s="127"/>
    </row>
    <row r="144" spans="2:2" x14ac:dyDescent="0.3">
      <c r="B144" s="127"/>
    </row>
    <row r="145" spans="2:2" x14ac:dyDescent="0.3">
      <c r="B145" s="127"/>
    </row>
    <row r="146" spans="2:2" x14ac:dyDescent="0.3">
      <c r="B146" s="127"/>
    </row>
    <row r="147" spans="2:2" x14ac:dyDescent="0.3">
      <c r="B147" s="127"/>
    </row>
    <row r="148" spans="2:2" x14ac:dyDescent="0.3">
      <c r="B148" s="127"/>
    </row>
    <row r="149" spans="2:2" x14ac:dyDescent="0.3">
      <c r="B149" s="127"/>
    </row>
    <row r="150" spans="2:2" x14ac:dyDescent="0.3">
      <c r="B150" s="127"/>
    </row>
  </sheetData>
  <sheetProtection algorithmName="SHA-512" hashValue="qUmFwPB7PRwjVUIm/yR94dEX8WTGcT3WREIGYC50KyfrR7KgM8N0WiPnSRowOdnVKU5PywftQsvg8k0/oTQOtQ==" saltValue="M30dPJYSEIDh9QSysUBlYQ==" spinCount="100000" sheet="1" objects="1" scenarios="1"/>
  <mergeCells count="22">
    <mergeCell ref="A42:E42"/>
    <mergeCell ref="A59:E59"/>
    <mergeCell ref="A58:B58"/>
    <mergeCell ref="A62:B62"/>
    <mergeCell ref="A63:E63"/>
    <mergeCell ref="A46:B46"/>
    <mergeCell ref="A67:B67"/>
    <mergeCell ref="A68:B68"/>
    <mergeCell ref="A1:E1"/>
    <mergeCell ref="A2:E2"/>
    <mergeCell ref="A3:E3"/>
    <mergeCell ref="A47:E47"/>
    <mergeCell ref="A4:E4"/>
    <mergeCell ref="A5:A6"/>
    <mergeCell ref="B5:B6"/>
    <mergeCell ref="A8:E8"/>
    <mergeCell ref="A13:B13"/>
    <mergeCell ref="A14:E14"/>
    <mergeCell ref="A16:B16"/>
    <mergeCell ref="A17:E17"/>
    <mergeCell ref="A41:B41"/>
    <mergeCell ref="A66:B6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54"/>
  <sheetViews>
    <sheetView showGridLines="0" topLeftCell="A20" zoomScaleNormal="100" workbookViewId="0">
      <selection activeCell="D32" sqref="D32"/>
    </sheetView>
  </sheetViews>
  <sheetFormatPr defaultColWidth="9.109375" defaultRowHeight="12" x14ac:dyDescent="0.3"/>
  <cols>
    <col min="1" max="1" width="6.6640625" style="99" customWidth="1"/>
    <col min="2" max="2" width="41.5546875" style="97" customWidth="1"/>
    <col min="3" max="3" width="12.6640625" style="98" customWidth="1"/>
    <col min="4" max="4" width="11.33203125" style="98" customWidth="1"/>
    <col min="5" max="9" width="12.6640625" style="98" customWidth="1"/>
    <col min="10" max="10" width="10.6640625" style="83" bestFit="1" customWidth="1"/>
    <col min="11" max="11" width="6.5546875" style="83" customWidth="1"/>
    <col min="12" max="12" width="14" style="83" customWidth="1"/>
    <col min="13" max="16384" width="9.109375" style="83"/>
  </cols>
  <sheetData>
    <row r="1" spans="1:12" x14ac:dyDescent="0.3">
      <c r="A1" s="472" t="s">
        <v>261</v>
      </c>
      <c r="B1" s="472"/>
      <c r="C1" s="472"/>
      <c r="D1" s="472"/>
      <c r="E1" s="472"/>
      <c r="F1" s="472"/>
      <c r="G1" s="472"/>
      <c r="H1" s="472"/>
      <c r="I1" s="472"/>
    </row>
    <row r="2" spans="1:12" x14ac:dyDescent="0.3">
      <c r="A2" s="84"/>
      <c r="B2" s="85"/>
      <c r="C2" s="86"/>
      <c r="D2" s="86"/>
      <c r="E2" s="86"/>
      <c r="F2" s="86"/>
      <c r="G2" s="86"/>
      <c r="H2" s="86"/>
      <c r="I2" s="86"/>
    </row>
    <row r="3" spans="1:12" x14ac:dyDescent="0.3">
      <c r="A3" s="480" t="s">
        <v>8</v>
      </c>
      <c r="B3" s="478" t="s">
        <v>9</v>
      </c>
      <c r="C3" s="473" t="s">
        <v>10</v>
      </c>
      <c r="D3" s="473"/>
      <c r="E3" s="476" t="s">
        <v>49</v>
      </c>
      <c r="F3" s="473" t="s">
        <v>11</v>
      </c>
      <c r="G3" s="473"/>
      <c r="H3" s="476" t="s">
        <v>50</v>
      </c>
      <c r="I3" s="476" t="s">
        <v>4</v>
      </c>
      <c r="J3" s="116"/>
      <c r="K3" s="116"/>
      <c r="L3" s="83" t="s">
        <v>410</v>
      </c>
    </row>
    <row r="4" spans="1:12" ht="84" x14ac:dyDescent="0.3">
      <c r="A4" s="481"/>
      <c r="B4" s="479"/>
      <c r="C4" s="398" t="s">
        <v>74</v>
      </c>
      <c r="D4" s="398" t="s">
        <v>75</v>
      </c>
      <c r="E4" s="477"/>
      <c r="F4" s="398" t="s">
        <v>76</v>
      </c>
      <c r="G4" s="398" t="s">
        <v>77</v>
      </c>
      <c r="H4" s="477"/>
      <c r="I4" s="477"/>
      <c r="J4" s="398" t="s">
        <v>206</v>
      </c>
      <c r="K4" s="398" t="s">
        <v>207</v>
      </c>
    </row>
    <row r="5" spans="1:12" x14ac:dyDescent="0.3">
      <c r="A5" s="87" t="s">
        <v>37</v>
      </c>
      <c r="B5" s="474" t="s">
        <v>171</v>
      </c>
      <c r="C5" s="475"/>
      <c r="D5" s="475"/>
      <c r="E5" s="475"/>
      <c r="F5" s="475"/>
      <c r="G5" s="475"/>
      <c r="H5" s="475"/>
      <c r="I5" s="475"/>
      <c r="J5" s="117"/>
      <c r="K5" s="117"/>
    </row>
    <row r="6" spans="1:12" x14ac:dyDescent="0.3">
      <c r="A6" s="87" t="s">
        <v>164</v>
      </c>
      <c r="B6" s="88" t="str">
        <f>'4- DEVIZ'!B9</f>
        <v>Obţinerea terenului</v>
      </c>
      <c r="C6" s="89">
        <f>'4- DEVIZ'!G9</f>
        <v>0</v>
      </c>
      <c r="D6" s="89">
        <f>'4- DEVIZ'!H9</f>
        <v>0</v>
      </c>
      <c r="E6" s="89">
        <f>'4- DEVIZ'!I9</f>
        <v>0</v>
      </c>
      <c r="F6" s="89">
        <f>'4- DEVIZ'!J9</f>
        <v>0</v>
      </c>
      <c r="G6" s="89">
        <f>'4- DEVIZ'!K9</f>
        <v>0</v>
      </c>
      <c r="H6" s="89">
        <f>'4- DEVIZ'!L9</f>
        <v>0</v>
      </c>
      <c r="I6" s="89">
        <f>E6+H6</f>
        <v>0</v>
      </c>
      <c r="J6" s="117">
        <v>12</v>
      </c>
      <c r="K6" s="117">
        <v>34</v>
      </c>
      <c r="L6" s="180" t="str">
        <f>IF(E6&gt;SUM(C47*10%),"!!! Cheltuiala depaseste 10% din valoarea totala eligibila a proiectului","")</f>
        <v/>
      </c>
    </row>
    <row r="7" spans="1:12" x14ac:dyDescent="0.3">
      <c r="A7" s="87" t="s">
        <v>165</v>
      </c>
      <c r="B7" s="88" t="str">
        <f>'4- DEVIZ'!B10</f>
        <v>Amenajarea terenului</v>
      </c>
      <c r="C7" s="89">
        <f>'4- DEVIZ'!G10</f>
        <v>0</v>
      </c>
      <c r="D7" s="89">
        <f>'4- DEVIZ'!H10</f>
        <v>0</v>
      </c>
      <c r="E7" s="89">
        <f>'4- DEVIZ'!I10</f>
        <v>0</v>
      </c>
      <c r="F7" s="89">
        <f>'4- DEVIZ'!J10</f>
        <v>0</v>
      </c>
      <c r="G7" s="89">
        <f>'4- DEVIZ'!K10</f>
        <v>0</v>
      </c>
      <c r="H7" s="89">
        <f>'4- DEVIZ'!L10</f>
        <v>0</v>
      </c>
      <c r="I7" s="89">
        <f t="shared" ref="I7:I9" si="0">E7+H7</f>
        <v>0</v>
      </c>
      <c r="J7" s="117">
        <v>12</v>
      </c>
      <c r="K7" s="117">
        <v>38</v>
      </c>
    </row>
    <row r="8" spans="1:12" ht="14.25" customHeight="1" x14ac:dyDescent="0.3">
      <c r="A8" s="87" t="s">
        <v>166</v>
      </c>
      <c r="B8" s="88" t="str">
        <f>'4- DEVIZ'!B11</f>
        <v>Amenajări pentru protecţia mediului şi aducerea terenului la starea iniţială</v>
      </c>
      <c r="C8" s="89">
        <f>'4- DEVIZ'!G11</f>
        <v>0</v>
      </c>
      <c r="D8" s="89">
        <f>'4- DEVIZ'!H11</f>
        <v>0</v>
      </c>
      <c r="E8" s="89">
        <f>'4- DEVIZ'!I11</f>
        <v>0</v>
      </c>
      <c r="F8" s="89">
        <f>'4- DEVIZ'!J11</f>
        <v>0</v>
      </c>
      <c r="G8" s="89">
        <f>'4- DEVIZ'!K11</f>
        <v>0</v>
      </c>
      <c r="H8" s="89">
        <f>'4- DEVIZ'!L11</f>
        <v>0</v>
      </c>
      <c r="I8" s="89">
        <f t="shared" si="0"/>
        <v>0</v>
      </c>
      <c r="J8" s="117">
        <v>12</v>
      </c>
      <c r="K8" s="117">
        <v>39</v>
      </c>
    </row>
    <row r="9" spans="1:12" ht="14.25" customHeight="1" x14ac:dyDescent="0.3">
      <c r="A9" s="87" t="s">
        <v>168</v>
      </c>
      <c r="B9" s="88" t="str">
        <f>'4- DEVIZ'!B12</f>
        <v>Cheltuieli pentru relocarea/protecţia utilităţilor</v>
      </c>
      <c r="C9" s="89">
        <f>'4- DEVIZ'!G12</f>
        <v>0</v>
      </c>
      <c r="D9" s="89">
        <f>'4- DEVIZ'!H12</f>
        <v>0</v>
      </c>
      <c r="E9" s="89">
        <f>'4- DEVIZ'!I12</f>
        <v>0</v>
      </c>
      <c r="F9" s="89">
        <f>'4- DEVIZ'!J12</f>
        <v>0</v>
      </c>
      <c r="G9" s="89">
        <f>'4- DEVIZ'!K12</f>
        <v>0</v>
      </c>
      <c r="H9" s="89">
        <f>'4- DEVIZ'!L12</f>
        <v>0</v>
      </c>
      <c r="I9" s="89">
        <f t="shared" si="0"/>
        <v>0</v>
      </c>
      <c r="J9" s="117">
        <v>12</v>
      </c>
      <c r="K9" s="117">
        <v>39</v>
      </c>
    </row>
    <row r="10" spans="1:12" s="93" customFormat="1" x14ac:dyDescent="0.3">
      <c r="A10" s="102"/>
      <c r="B10" s="103" t="s">
        <v>15</v>
      </c>
      <c r="C10" s="104">
        <f>SUM(C6:C9)</f>
        <v>0</v>
      </c>
      <c r="D10" s="104">
        <f t="shared" ref="D10:I10" si="1">SUM(D6:D9)</f>
        <v>0</v>
      </c>
      <c r="E10" s="104">
        <f t="shared" si="1"/>
        <v>0</v>
      </c>
      <c r="F10" s="104">
        <f t="shared" si="1"/>
        <v>0</v>
      </c>
      <c r="G10" s="104">
        <f t="shared" si="1"/>
        <v>0</v>
      </c>
      <c r="H10" s="104">
        <f t="shared" si="1"/>
        <v>0</v>
      </c>
      <c r="I10" s="104">
        <f t="shared" si="1"/>
        <v>0</v>
      </c>
      <c r="J10" s="129"/>
      <c r="K10" s="129"/>
    </row>
    <row r="11" spans="1:12" hidden="1" x14ac:dyDescent="0.3">
      <c r="A11" s="87" t="s">
        <v>38</v>
      </c>
      <c r="B11" s="470" t="s">
        <v>209</v>
      </c>
      <c r="C11" s="471"/>
      <c r="D11" s="471"/>
      <c r="E11" s="471"/>
      <c r="F11" s="471"/>
      <c r="G11" s="471"/>
      <c r="H11" s="471"/>
      <c r="I11" s="471"/>
      <c r="J11" s="117"/>
      <c r="K11" s="117"/>
    </row>
    <row r="12" spans="1:12" ht="24" hidden="1" x14ac:dyDescent="0.3">
      <c r="A12" s="90" t="s">
        <v>16</v>
      </c>
      <c r="B12" s="82" t="str">
        <f>'4- DEVIZ'!B15</f>
        <v>Cheltuieli pentru asigurarea utilităţilor necesare obiectivului de investiţii</v>
      </c>
      <c r="C12" s="89">
        <f>'4- DEVIZ'!G15</f>
        <v>0</v>
      </c>
      <c r="D12" s="89">
        <f>'4- DEVIZ'!H15</f>
        <v>0</v>
      </c>
      <c r="E12" s="89">
        <f>C12+D12</f>
        <v>0</v>
      </c>
      <c r="F12" s="89">
        <f>'4- DEVIZ'!J15</f>
        <v>0</v>
      </c>
      <c r="G12" s="89">
        <f>'4- DEVIZ'!K15</f>
        <v>0</v>
      </c>
      <c r="H12" s="89">
        <f>F12+G12</f>
        <v>0</v>
      </c>
      <c r="I12" s="89">
        <f>E12+H12</f>
        <v>0</v>
      </c>
      <c r="J12" s="117">
        <v>13</v>
      </c>
      <c r="K12" s="117">
        <v>40</v>
      </c>
    </row>
    <row r="13" spans="1:12" s="93" customFormat="1" hidden="1" x14ac:dyDescent="0.3">
      <c r="A13" s="102"/>
      <c r="B13" s="103" t="s">
        <v>17</v>
      </c>
      <c r="C13" s="104">
        <f>SUM(C12:C12)</f>
        <v>0</v>
      </c>
      <c r="D13" s="104">
        <f>SUM(D12:D12)</f>
        <v>0</v>
      </c>
      <c r="E13" s="104">
        <f>C13+D13</f>
        <v>0</v>
      </c>
      <c r="F13" s="104">
        <f>SUM(F12:F12)</f>
        <v>0</v>
      </c>
      <c r="G13" s="104">
        <f>SUM(G12:G12)</f>
        <v>0</v>
      </c>
      <c r="H13" s="104">
        <f>F13+G13</f>
        <v>0</v>
      </c>
      <c r="I13" s="104">
        <f>E13+H13</f>
        <v>0</v>
      </c>
      <c r="J13" s="129"/>
      <c r="K13" s="129"/>
    </row>
    <row r="14" spans="1:12" x14ac:dyDescent="0.3">
      <c r="A14" s="87" t="s">
        <v>38</v>
      </c>
      <c r="B14" s="470" t="s">
        <v>40</v>
      </c>
      <c r="C14" s="471"/>
      <c r="D14" s="471"/>
      <c r="E14" s="471"/>
      <c r="F14" s="471"/>
      <c r="G14" s="471"/>
      <c r="H14" s="471"/>
      <c r="I14" s="471"/>
      <c r="J14" s="117"/>
      <c r="K14" s="117"/>
    </row>
    <row r="15" spans="1:12" x14ac:dyDescent="0.3">
      <c r="A15" s="128" t="str">
        <f>'4- DEVIZ'!A18</f>
        <v>2.1.</v>
      </c>
      <c r="B15" s="82" t="str">
        <f>'4- DEVIZ'!B19</f>
        <v xml:space="preserve"> Studii de teren</v>
      </c>
      <c r="C15" s="89">
        <f>'4- DEVIZ'!G18</f>
        <v>0</v>
      </c>
      <c r="D15" s="89">
        <f>'4- DEVIZ'!H18</f>
        <v>0</v>
      </c>
      <c r="E15" s="89">
        <f>'4- DEVIZ'!I18</f>
        <v>0</v>
      </c>
      <c r="F15" s="89">
        <f>'4- DEVIZ'!J18</f>
        <v>0</v>
      </c>
      <c r="G15" s="89">
        <f>'4- DEVIZ'!K18</f>
        <v>0</v>
      </c>
      <c r="H15" s="89">
        <f>'4- DEVIZ'!L18</f>
        <v>0</v>
      </c>
      <c r="I15" s="89">
        <f t="shared" ref="I15:I19" si="2">E15+H15</f>
        <v>0</v>
      </c>
      <c r="J15" s="117">
        <v>14</v>
      </c>
      <c r="K15" s="117">
        <v>42</v>
      </c>
    </row>
    <row r="16" spans="1:12" ht="28.2" customHeight="1" x14ac:dyDescent="0.3">
      <c r="A16" s="128" t="str">
        <f>'4- DEVIZ'!A22</f>
        <v xml:space="preserve">2.2. </v>
      </c>
      <c r="B16" s="82" t="str">
        <f>'4- DEVIZ'!B22</f>
        <v>Documentaţii-suport şi cheltuieli pentru obţinerea de avize, acorduri şi autorizaţii</v>
      </c>
      <c r="C16" s="89">
        <f>'4- DEVIZ'!G22</f>
        <v>0</v>
      </c>
      <c r="D16" s="89">
        <f>'4- DEVIZ'!H22</f>
        <v>0</v>
      </c>
      <c r="E16" s="89">
        <f>'4- DEVIZ'!I22</f>
        <v>0</v>
      </c>
      <c r="F16" s="89">
        <f>'4- DEVIZ'!J22</f>
        <v>0</v>
      </c>
      <c r="G16" s="89">
        <f>'4- DEVIZ'!K22</f>
        <v>0</v>
      </c>
      <c r="H16" s="89">
        <f>'4- DEVIZ'!L22</f>
        <v>0</v>
      </c>
      <c r="I16" s="89">
        <f t="shared" si="2"/>
        <v>0</v>
      </c>
      <c r="J16" s="117">
        <v>14</v>
      </c>
      <c r="K16" s="117">
        <v>43</v>
      </c>
    </row>
    <row r="17" spans="1:12" x14ac:dyDescent="0.3">
      <c r="A17" s="128" t="str">
        <f>'4- DEVIZ'!A23</f>
        <v>2.3.</v>
      </c>
      <c r="B17" s="128" t="str">
        <f>'4- DEVIZ'!B23</f>
        <v>Proiectare</v>
      </c>
      <c r="C17" s="89">
        <f>'4- DEVIZ'!G23</f>
        <v>0</v>
      </c>
      <c r="D17" s="89">
        <f>'4- DEVIZ'!H23</f>
        <v>0</v>
      </c>
      <c r="E17" s="89">
        <f>'4- DEVIZ'!I23</f>
        <v>0</v>
      </c>
      <c r="F17" s="89">
        <f>'4- DEVIZ'!J23</f>
        <v>0</v>
      </c>
      <c r="G17" s="89">
        <f>'4- DEVIZ'!K23</f>
        <v>0</v>
      </c>
      <c r="H17" s="89">
        <f>'4- DEVIZ'!L23</f>
        <v>0</v>
      </c>
      <c r="I17" s="89">
        <f>E17+H17</f>
        <v>0</v>
      </c>
      <c r="J17" s="117">
        <v>14</v>
      </c>
      <c r="K17" s="117">
        <v>44</v>
      </c>
    </row>
    <row r="18" spans="1:12" x14ac:dyDescent="0.3">
      <c r="A18" s="128" t="str">
        <f>'4- DEVIZ'!A30</f>
        <v>2.4.</v>
      </c>
      <c r="B18" s="128" t="str">
        <f>'4- DEVIZ'!B30</f>
        <v>Consultanţă</v>
      </c>
      <c r="C18" s="89">
        <f>'4- DEVIZ'!G30-'4- DEVIZ'!G35</f>
        <v>0</v>
      </c>
      <c r="D18" s="89">
        <f>'4- DEVIZ'!H30-'4- DEVIZ'!H35</f>
        <v>0</v>
      </c>
      <c r="E18" s="89">
        <f>'4- DEVIZ'!I30-'4- DEVIZ'!I35</f>
        <v>0</v>
      </c>
      <c r="F18" s="89">
        <f>'4- DEVIZ'!J30-'4- DEVIZ'!J35</f>
        <v>0</v>
      </c>
      <c r="G18" s="89">
        <f>'4- DEVIZ'!K30-'4- DEVIZ'!K35</f>
        <v>0</v>
      </c>
      <c r="H18" s="89">
        <f>'4- DEVIZ'!L30-'4- DEVIZ'!L35</f>
        <v>0</v>
      </c>
      <c r="I18" s="89">
        <f t="shared" si="2"/>
        <v>0</v>
      </c>
      <c r="J18" s="117">
        <v>14</v>
      </c>
      <c r="K18" s="117">
        <v>45</v>
      </c>
    </row>
    <row r="19" spans="1:12" x14ac:dyDescent="0.3">
      <c r="A19" s="128" t="str">
        <f>'4- DEVIZ'!A36</f>
        <v>2.5.</v>
      </c>
      <c r="B19" s="128" t="str">
        <f>'4- DEVIZ'!B36</f>
        <v>Asistenţă tehnică</v>
      </c>
      <c r="C19" s="89">
        <f>'4- DEVIZ'!G36</f>
        <v>0</v>
      </c>
      <c r="D19" s="89">
        <f>'4- DEVIZ'!H36</f>
        <v>0</v>
      </c>
      <c r="E19" s="89">
        <f>'4- DEVIZ'!I36</f>
        <v>0</v>
      </c>
      <c r="F19" s="89">
        <f>'4- DEVIZ'!J36</f>
        <v>0</v>
      </c>
      <c r="G19" s="89">
        <f>'4- DEVIZ'!K36</f>
        <v>0</v>
      </c>
      <c r="H19" s="89">
        <f>'4- DEVIZ'!L36</f>
        <v>0</v>
      </c>
      <c r="I19" s="89">
        <f t="shared" si="2"/>
        <v>0</v>
      </c>
      <c r="J19" s="117">
        <v>14</v>
      </c>
      <c r="K19" s="117">
        <v>46</v>
      </c>
    </row>
    <row r="20" spans="1:12" s="93" customFormat="1" x14ac:dyDescent="0.3">
      <c r="A20" s="102"/>
      <c r="B20" s="103" t="s">
        <v>17</v>
      </c>
      <c r="C20" s="104">
        <f t="shared" ref="C20:I20" si="3">SUM(C15:C19)</f>
        <v>0</v>
      </c>
      <c r="D20" s="104">
        <f t="shared" si="3"/>
        <v>0</v>
      </c>
      <c r="E20" s="104">
        <f t="shared" si="3"/>
        <v>0</v>
      </c>
      <c r="F20" s="104">
        <f t="shared" si="3"/>
        <v>0</v>
      </c>
      <c r="G20" s="104">
        <f t="shared" si="3"/>
        <v>0</v>
      </c>
      <c r="H20" s="104">
        <f t="shared" si="3"/>
        <v>0</v>
      </c>
      <c r="I20" s="104">
        <f t="shared" si="3"/>
        <v>0</v>
      </c>
      <c r="J20" s="129"/>
      <c r="K20" s="129"/>
      <c r="L20" s="180" t="str">
        <f>IF(E20&gt;SUM(E25*10%),"!!! Cheltuiala depaseste 10% din valoarea cheltuielilor eligibile cap. 3","")</f>
        <v/>
      </c>
    </row>
    <row r="21" spans="1:12" x14ac:dyDescent="0.3">
      <c r="A21" s="87" t="s">
        <v>39</v>
      </c>
      <c r="B21" s="470" t="s">
        <v>42</v>
      </c>
      <c r="C21" s="471"/>
      <c r="D21" s="471"/>
      <c r="E21" s="471"/>
      <c r="F21" s="471"/>
      <c r="G21" s="471"/>
      <c r="H21" s="471"/>
      <c r="I21" s="471"/>
      <c r="J21" s="117"/>
      <c r="K21" s="117"/>
    </row>
    <row r="22" spans="1:12" x14ac:dyDescent="0.3">
      <c r="A22" s="128" t="str">
        <f>'4- DEVIZ'!A43</f>
        <v>3.1.</v>
      </c>
      <c r="B22" s="88" t="str">
        <f>'4- DEVIZ'!B43</f>
        <v>Construcţii şi instalaţii</v>
      </c>
      <c r="C22" s="89">
        <f>'4- DEVIZ'!G43</f>
        <v>0</v>
      </c>
      <c r="D22" s="89">
        <f>'4- DEVIZ'!H43</f>
        <v>0</v>
      </c>
      <c r="E22" s="89">
        <f>'4- DEVIZ'!I43</f>
        <v>0</v>
      </c>
      <c r="F22" s="89">
        <f>'4- DEVIZ'!J43</f>
        <v>0</v>
      </c>
      <c r="G22" s="89">
        <f>'4- DEVIZ'!K43</f>
        <v>0</v>
      </c>
      <c r="H22" s="89">
        <f>'4- DEVIZ'!L43</f>
        <v>0</v>
      </c>
      <c r="I22" s="89">
        <f t="shared" ref="I22:I23" si="4">E22+H22</f>
        <v>0</v>
      </c>
      <c r="J22" s="117">
        <v>15</v>
      </c>
      <c r="K22" s="117">
        <v>53</v>
      </c>
    </row>
    <row r="23" spans="1:12" x14ac:dyDescent="0.3">
      <c r="A23" s="128" t="str">
        <f>'4- DEVIZ'!A44</f>
        <v>3.2.</v>
      </c>
      <c r="B23" s="88" t="str">
        <f>'4- DEVIZ'!B44</f>
        <v>Dotări</v>
      </c>
      <c r="C23" s="89">
        <f>'4- DEVIZ'!G44</f>
        <v>0</v>
      </c>
      <c r="D23" s="89">
        <f>'4- DEVIZ'!H44</f>
        <v>0</v>
      </c>
      <c r="E23" s="89">
        <f>'4- DEVIZ'!I44</f>
        <v>0</v>
      </c>
      <c r="F23" s="89">
        <f>'4- DEVIZ'!J44</f>
        <v>0</v>
      </c>
      <c r="G23" s="89">
        <f>'4- DEVIZ'!K44</f>
        <v>0</v>
      </c>
      <c r="H23" s="89">
        <f>'4- DEVIZ'!L44</f>
        <v>0</v>
      </c>
      <c r="I23" s="89">
        <f t="shared" si="4"/>
        <v>0</v>
      </c>
      <c r="J23" s="117">
        <v>15</v>
      </c>
      <c r="K23" s="117">
        <v>54</v>
      </c>
    </row>
    <row r="24" spans="1:12" x14ac:dyDescent="0.3">
      <c r="A24" s="128" t="str">
        <f>'4- DEVIZ'!A45</f>
        <v xml:space="preserve">3.3. </v>
      </c>
      <c r="B24" s="88" t="str">
        <f>'4- DEVIZ'!B45</f>
        <v>Active necorporale</v>
      </c>
      <c r="C24" s="89">
        <f>'4- DEVIZ'!G45</f>
        <v>0</v>
      </c>
      <c r="D24" s="89">
        <f>'4- DEVIZ'!H45</f>
        <v>0</v>
      </c>
      <c r="E24" s="89">
        <f>'4- DEVIZ'!I45</f>
        <v>0</v>
      </c>
      <c r="F24" s="89">
        <f>'4- DEVIZ'!J45</f>
        <v>0</v>
      </c>
      <c r="G24" s="89">
        <f>'4- DEVIZ'!K45</f>
        <v>0</v>
      </c>
      <c r="H24" s="89">
        <f>'4- DEVIZ'!L45</f>
        <v>0</v>
      </c>
      <c r="I24" s="89">
        <f t="shared" ref="I24" si="5">E24+H24</f>
        <v>0</v>
      </c>
      <c r="J24" s="117">
        <v>15</v>
      </c>
      <c r="K24" s="117">
        <v>55</v>
      </c>
    </row>
    <row r="25" spans="1:12" s="93" customFormat="1" x14ac:dyDescent="0.3">
      <c r="A25" s="102"/>
      <c r="B25" s="103" t="s">
        <v>257</v>
      </c>
      <c r="C25" s="104">
        <f>SUM(C22:C24)</f>
        <v>0</v>
      </c>
      <c r="D25" s="104">
        <f t="shared" ref="D25:I25" si="6">SUM(D22:D24)</f>
        <v>0</v>
      </c>
      <c r="E25" s="104">
        <f t="shared" si="6"/>
        <v>0</v>
      </c>
      <c r="F25" s="104">
        <f t="shared" si="6"/>
        <v>0</v>
      </c>
      <c r="G25" s="104">
        <f t="shared" si="6"/>
        <v>0</v>
      </c>
      <c r="H25" s="104">
        <f t="shared" si="6"/>
        <v>0</v>
      </c>
      <c r="I25" s="104">
        <f t="shared" si="6"/>
        <v>0</v>
      </c>
      <c r="J25" s="129"/>
      <c r="K25" s="129"/>
    </row>
    <row r="26" spans="1:12" x14ac:dyDescent="0.3">
      <c r="A26" s="87" t="s">
        <v>41</v>
      </c>
      <c r="B26" s="470" t="s">
        <v>44</v>
      </c>
      <c r="C26" s="471"/>
      <c r="D26" s="471"/>
      <c r="E26" s="471"/>
      <c r="F26" s="471"/>
      <c r="G26" s="471"/>
      <c r="H26" s="471"/>
      <c r="I26" s="471"/>
      <c r="J26" s="117"/>
      <c r="K26" s="117"/>
    </row>
    <row r="27" spans="1:12" x14ac:dyDescent="0.3">
      <c r="A27" s="128" t="str">
        <f>'4- DEVIZ'!A48</f>
        <v>4.1.</v>
      </c>
      <c r="B27" s="88" t="str">
        <f>'4- DEVIZ'!B48</f>
        <v>Organizare de şantier</v>
      </c>
      <c r="C27" s="89">
        <f>'4- DEVIZ'!G48</f>
        <v>0</v>
      </c>
      <c r="D27" s="89">
        <f>'4- DEVIZ'!H48</f>
        <v>0</v>
      </c>
      <c r="E27" s="89">
        <f>'4- DEVIZ'!I48</f>
        <v>0</v>
      </c>
      <c r="F27" s="89">
        <f>'4- DEVIZ'!J48</f>
        <v>0</v>
      </c>
      <c r="G27" s="89">
        <f>'4- DEVIZ'!K48</f>
        <v>0</v>
      </c>
      <c r="H27" s="89">
        <f>'4- DEVIZ'!L48</f>
        <v>0</v>
      </c>
      <c r="I27" s="89">
        <f t="shared" ref="I27" si="7">E27+H27</f>
        <v>0</v>
      </c>
      <c r="J27" s="117">
        <v>16</v>
      </c>
      <c r="K27" s="117" t="s">
        <v>208</v>
      </c>
    </row>
    <row r="28" spans="1:12" x14ac:dyDescent="0.3">
      <c r="A28" s="128" t="str">
        <f>'4- DEVIZ'!A51</f>
        <v>4.2.</v>
      </c>
      <c r="B28" s="88" t="str">
        <f>'4- DEVIZ'!B51</f>
        <v>Comisioane, cote, taxe, costul creditului</v>
      </c>
      <c r="C28" s="89">
        <f>'4- DEVIZ'!G51</f>
        <v>0</v>
      </c>
      <c r="D28" s="89">
        <f>'4- DEVIZ'!H51</f>
        <v>0</v>
      </c>
      <c r="E28" s="89">
        <f>'4- DEVIZ'!I51</f>
        <v>0</v>
      </c>
      <c r="F28" s="89">
        <f>'4- DEVIZ'!J51</f>
        <v>0</v>
      </c>
      <c r="G28" s="89">
        <f>'4- DEVIZ'!K51</f>
        <v>0</v>
      </c>
      <c r="H28" s="89">
        <f>'4- DEVIZ'!L51</f>
        <v>0</v>
      </c>
      <c r="I28" s="89">
        <f t="shared" ref="I28:I29" si="8">E28+H28</f>
        <v>0</v>
      </c>
      <c r="J28" s="117">
        <v>17</v>
      </c>
      <c r="K28" s="117">
        <v>59</v>
      </c>
    </row>
    <row r="29" spans="1:12" x14ac:dyDescent="0.3">
      <c r="A29" s="128" t="str">
        <f>'4- DEVIZ'!A57</f>
        <v>4.3.</v>
      </c>
      <c r="B29" s="88" t="str">
        <f>'4- DEVIZ'!B57</f>
        <v>Cheltuieli diverse şi neprevăzute</v>
      </c>
      <c r="C29" s="89">
        <f>'4- DEVIZ'!G57</f>
        <v>0</v>
      </c>
      <c r="D29" s="89">
        <f>'4- DEVIZ'!H57</f>
        <v>0</v>
      </c>
      <c r="E29" s="89">
        <f>'4- DEVIZ'!I57</f>
        <v>0</v>
      </c>
      <c r="F29" s="89">
        <f>'4- DEVIZ'!J57</f>
        <v>0</v>
      </c>
      <c r="G29" s="89">
        <f>'4- DEVIZ'!K57</f>
        <v>0</v>
      </c>
      <c r="H29" s="89">
        <f>'4- DEVIZ'!L57</f>
        <v>0</v>
      </c>
      <c r="I29" s="89">
        <f t="shared" si="8"/>
        <v>0</v>
      </c>
      <c r="J29" s="117">
        <v>18</v>
      </c>
      <c r="K29" s="117">
        <v>60</v>
      </c>
      <c r="L29" s="180" t="str">
        <f>IF(E29&gt;SUM((E25+E7+E8+E9)*10%),"!!! Cheltuiala depaseste 10% din valoarea cheltuielilor eligibile cap. 3","")</f>
        <v/>
      </c>
    </row>
    <row r="30" spans="1:12" s="93" customFormat="1" x14ac:dyDescent="0.3">
      <c r="A30" s="102"/>
      <c r="B30" s="103" t="s">
        <v>18</v>
      </c>
      <c r="C30" s="104">
        <f>SUM(C27:C29)</f>
        <v>0</v>
      </c>
      <c r="D30" s="104">
        <f>SUM(D27:D29)</f>
        <v>0</v>
      </c>
      <c r="E30" s="104">
        <f>C30+D30</f>
        <v>0</v>
      </c>
      <c r="F30" s="104">
        <f>SUM(F27:F29)</f>
        <v>0</v>
      </c>
      <c r="G30" s="104">
        <f>SUM(G27:G29)</f>
        <v>0</v>
      </c>
      <c r="H30" s="104">
        <f>F30+G30</f>
        <v>0</v>
      </c>
      <c r="I30" s="104">
        <f>E30+H30</f>
        <v>0</v>
      </c>
      <c r="J30" s="129"/>
      <c r="K30" s="129"/>
    </row>
    <row r="31" spans="1:12" x14ac:dyDescent="0.3">
      <c r="A31" s="87" t="s">
        <v>43</v>
      </c>
      <c r="B31" s="470" t="str">
        <f>'4- DEVIZ'!B60</f>
        <v>Cheltuieli pentru informare şi publicitate</v>
      </c>
      <c r="C31" s="471"/>
      <c r="D31" s="471"/>
      <c r="E31" s="471"/>
      <c r="F31" s="471"/>
      <c r="G31" s="471"/>
      <c r="H31" s="471"/>
      <c r="I31" s="471"/>
      <c r="J31" s="117"/>
      <c r="K31" s="117"/>
    </row>
    <row r="32" spans="1:12" ht="24" x14ac:dyDescent="0.3">
      <c r="A32" s="90" t="s">
        <v>259</v>
      </c>
      <c r="B32" s="88" t="str">
        <f>'4- DEVIZ'!B61</f>
        <v xml:space="preserve">Cheltuieli cu activitățile obligatorii de informare și publicitate aferente proiectului  </v>
      </c>
      <c r="C32" s="89">
        <f>'4- DEVIZ'!G61</f>
        <v>0</v>
      </c>
      <c r="D32" s="89">
        <f>'4- DEVIZ'!H61</f>
        <v>0</v>
      </c>
      <c r="E32" s="89">
        <f>'4- DEVIZ'!I61</f>
        <v>0</v>
      </c>
      <c r="F32" s="89">
        <f>'4- DEVIZ'!J61</f>
        <v>0</v>
      </c>
      <c r="G32" s="89">
        <f>'4- DEVIZ'!K61</f>
        <v>0</v>
      </c>
      <c r="H32" s="89">
        <f>'4- DEVIZ'!L61</f>
        <v>0</v>
      </c>
      <c r="I32" s="89">
        <f t="shared" ref="I32" si="9">E32+H32</f>
        <v>0</v>
      </c>
      <c r="J32" s="117">
        <v>8</v>
      </c>
      <c r="K32" s="117">
        <v>17</v>
      </c>
    </row>
    <row r="33" spans="1:13" hidden="1" x14ac:dyDescent="0.3">
      <c r="A33" s="90" t="s">
        <v>170</v>
      </c>
      <c r="B33" s="88" t="s">
        <v>163</v>
      </c>
      <c r="C33" s="89"/>
      <c r="D33" s="89"/>
      <c r="E33" s="89"/>
      <c r="F33" s="89"/>
      <c r="G33" s="89"/>
      <c r="H33" s="89"/>
      <c r="I33" s="89"/>
      <c r="J33" s="117">
        <v>8</v>
      </c>
      <c r="K33" s="117">
        <v>17</v>
      </c>
    </row>
    <row r="34" spans="1:13" hidden="1" x14ac:dyDescent="0.3">
      <c r="A34" s="90"/>
      <c r="B34" s="88"/>
      <c r="C34" s="89"/>
      <c r="D34" s="89"/>
      <c r="E34" s="89">
        <f t="shared" ref="E34" si="10">C34+D34</f>
        <v>0</v>
      </c>
      <c r="F34" s="89"/>
      <c r="G34" s="89"/>
      <c r="H34" s="89">
        <f t="shared" ref="H34" si="11">F34+G34</f>
        <v>0</v>
      </c>
      <c r="I34" s="89"/>
      <c r="J34" s="117"/>
      <c r="K34" s="117"/>
    </row>
    <row r="35" spans="1:13" s="93" customFormat="1" x14ac:dyDescent="0.3">
      <c r="A35" s="105"/>
      <c r="B35" s="103" t="s">
        <v>35</v>
      </c>
      <c r="C35" s="104">
        <f>SUM(C32:C33)</f>
        <v>0</v>
      </c>
      <c r="D35" s="104">
        <f t="shared" ref="D35:I35" si="12">SUM(D32:D33)</f>
        <v>0</v>
      </c>
      <c r="E35" s="104">
        <f t="shared" si="12"/>
        <v>0</v>
      </c>
      <c r="F35" s="104">
        <f t="shared" si="12"/>
        <v>0</v>
      </c>
      <c r="G35" s="104">
        <f t="shared" si="12"/>
        <v>0</v>
      </c>
      <c r="H35" s="104">
        <f t="shared" si="12"/>
        <v>0</v>
      </c>
      <c r="I35" s="104">
        <f t="shared" si="12"/>
        <v>0</v>
      </c>
      <c r="J35" s="129"/>
      <c r="K35" s="129"/>
    </row>
    <row r="36" spans="1:13" s="95" customFormat="1" x14ac:dyDescent="0.3">
      <c r="A36" s="94" t="s">
        <v>45</v>
      </c>
      <c r="B36" s="470" t="str">
        <f>'4- DEVIZ'!B35</f>
        <v>Audit financiar</v>
      </c>
      <c r="C36" s="471"/>
      <c r="D36" s="471"/>
      <c r="E36" s="471"/>
      <c r="F36" s="471"/>
      <c r="G36" s="471"/>
      <c r="H36" s="471"/>
      <c r="I36" s="471"/>
      <c r="J36" s="130"/>
      <c r="K36" s="130"/>
    </row>
    <row r="37" spans="1:13" x14ac:dyDescent="0.3">
      <c r="A37" s="90" t="s">
        <v>260</v>
      </c>
      <c r="B37" s="88" t="str">
        <f>'4- DEVIZ'!B35</f>
        <v>Audit financiar</v>
      </c>
      <c r="C37" s="89">
        <f>'4- DEVIZ'!G35</f>
        <v>0</v>
      </c>
      <c r="D37" s="89">
        <f>'4- DEVIZ'!H35</f>
        <v>0</v>
      </c>
      <c r="E37" s="89">
        <f>'4- DEVIZ'!I35</f>
        <v>0</v>
      </c>
      <c r="F37" s="89">
        <f>'4- DEVIZ'!J35</f>
        <v>0</v>
      </c>
      <c r="G37" s="89">
        <f>'4- DEVIZ'!K35</f>
        <v>0</v>
      </c>
      <c r="H37" s="89">
        <f>'4- DEVIZ'!L35</f>
        <v>0</v>
      </c>
      <c r="I37" s="89">
        <f>E37+H37</f>
        <v>0</v>
      </c>
      <c r="J37" s="117">
        <v>7</v>
      </c>
      <c r="K37" s="117">
        <v>15</v>
      </c>
    </row>
    <row r="38" spans="1:13" hidden="1" x14ac:dyDescent="0.3">
      <c r="A38" s="90"/>
      <c r="B38" s="88"/>
      <c r="C38" s="89"/>
      <c r="D38" s="89"/>
      <c r="E38" s="89"/>
      <c r="F38" s="89"/>
      <c r="G38" s="89"/>
      <c r="H38" s="89"/>
      <c r="I38" s="89"/>
      <c r="J38" s="131"/>
      <c r="K38" s="132"/>
      <c r="L38" s="111"/>
    </row>
    <row r="39" spans="1:13" s="93" customFormat="1" x14ac:dyDescent="0.3">
      <c r="A39" s="102"/>
      <c r="B39" s="103" t="s">
        <v>36</v>
      </c>
      <c r="C39" s="104">
        <f t="shared" ref="C39:I39" si="13">SUM(C37:C38)</f>
        <v>0</v>
      </c>
      <c r="D39" s="104">
        <f t="shared" si="13"/>
        <v>0</v>
      </c>
      <c r="E39" s="104">
        <f t="shared" si="13"/>
        <v>0</v>
      </c>
      <c r="F39" s="104">
        <f t="shared" si="13"/>
        <v>0</v>
      </c>
      <c r="G39" s="104">
        <f t="shared" si="13"/>
        <v>0</v>
      </c>
      <c r="H39" s="104">
        <f t="shared" si="13"/>
        <v>0</v>
      </c>
      <c r="I39" s="104">
        <f t="shared" si="13"/>
        <v>0</v>
      </c>
      <c r="J39" s="133"/>
      <c r="K39" s="134"/>
      <c r="L39" s="113"/>
    </row>
    <row r="40" spans="1:13" s="93" customFormat="1" x14ac:dyDescent="0.3">
      <c r="A40" s="90"/>
      <c r="B40" s="91"/>
      <c r="C40" s="92"/>
      <c r="D40" s="92"/>
      <c r="E40" s="92"/>
      <c r="F40" s="92"/>
      <c r="G40" s="92"/>
      <c r="H40" s="92"/>
      <c r="I40" s="92"/>
      <c r="J40" s="133"/>
      <c r="K40" s="134"/>
      <c r="L40" s="113"/>
    </row>
    <row r="41" spans="1:13" s="93" customFormat="1" x14ac:dyDescent="0.3">
      <c r="A41" s="106"/>
      <c r="B41" s="107" t="s">
        <v>20</v>
      </c>
      <c r="C41" s="108">
        <f>C39+C35+C30+C25+C20+C10</f>
        <v>0</v>
      </c>
      <c r="D41" s="108">
        <f t="shared" ref="D41:I41" si="14">D39+D35+D30+D25+D20+D10</f>
        <v>0</v>
      </c>
      <c r="E41" s="108">
        <f t="shared" si="14"/>
        <v>0</v>
      </c>
      <c r="F41" s="108">
        <f t="shared" si="14"/>
        <v>0</v>
      </c>
      <c r="G41" s="108">
        <f t="shared" si="14"/>
        <v>0</v>
      </c>
      <c r="H41" s="108">
        <f t="shared" si="14"/>
        <v>0</v>
      </c>
      <c r="I41" s="108">
        <f t="shared" si="14"/>
        <v>0</v>
      </c>
      <c r="J41" s="133"/>
      <c r="K41" s="134"/>
      <c r="L41" s="113"/>
    </row>
    <row r="42" spans="1:13" x14ac:dyDescent="0.3">
      <c r="A42" s="96"/>
      <c r="J42" s="111"/>
      <c r="K42" s="112"/>
      <c r="L42" s="111"/>
    </row>
    <row r="43" spans="1:13" x14ac:dyDescent="0.3">
      <c r="B43" s="100"/>
      <c r="D43" s="345"/>
      <c r="E43" s="345"/>
      <c r="F43" s="345"/>
      <c r="G43" s="345"/>
      <c r="H43" s="345"/>
      <c r="I43" s="345"/>
      <c r="J43" s="112"/>
      <c r="K43" s="112"/>
      <c r="L43" s="112"/>
      <c r="M43" s="348"/>
    </row>
    <row r="44" spans="1:13" x14ac:dyDescent="0.3">
      <c r="A44" s="76" t="s">
        <v>51</v>
      </c>
      <c r="B44" s="77" t="s">
        <v>21</v>
      </c>
      <c r="C44" s="526" t="s">
        <v>48</v>
      </c>
      <c r="D44" s="385">
        <f>C47/'1-Date proiect'!B15</f>
        <v>0</v>
      </c>
      <c r="E44" s="385" t="s">
        <v>484</v>
      </c>
      <c r="F44" s="385">
        <v>5000000</v>
      </c>
      <c r="G44" s="385">
        <v>50000000</v>
      </c>
      <c r="H44" s="345"/>
      <c r="I44" s="345"/>
      <c r="J44" s="112"/>
      <c r="K44" s="112"/>
      <c r="L44" s="112"/>
      <c r="M44" s="348"/>
    </row>
    <row r="45" spans="1:13" x14ac:dyDescent="0.3">
      <c r="A45" s="78" t="s">
        <v>22</v>
      </c>
      <c r="B45" s="76" t="s">
        <v>23</v>
      </c>
      <c r="C45" s="79">
        <f>I41</f>
        <v>0</v>
      </c>
      <c r="D45" s="340"/>
      <c r="E45" s="341"/>
      <c r="F45" s="341"/>
      <c r="G45" s="341"/>
      <c r="H45" s="341"/>
      <c r="I45" s="341"/>
      <c r="J45" s="342"/>
      <c r="K45" s="343"/>
      <c r="L45" s="344"/>
      <c r="M45" s="349"/>
    </row>
    <row r="46" spans="1:13" ht="13.8" x14ac:dyDescent="0.3">
      <c r="A46" s="78" t="s">
        <v>57</v>
      </c>
      <c r="B46" s="78" t="s">
        <v>66</v>
      </c>
      <c r="C46" s="80">
        <f>H41</f>
        <v>0</v>
      </c>
      <c r="D46" s="468"/>
      <c r="E46" s="469"/>
      <c r="F46" s="469"/>
      <c r="G46" s="469"/>
      <c r="H46" s="469"/>
      <c r="I46" s="345"/>
      <c r="J46" s="343"/>
      <c r="K46" s="343"/>
      <c r="L46" s="343"/>
      <c r="M46" s="349"/>
    </row>
    <row r="47" spans="1:13" ht="13.8" x14ac:dyDescent="0.3">
      <c r="A47" s="78" t="s">
        <v>58</v>
      </c>
      <c r="B47" s="78" t="s">
        <v>24</v>
      </c>
      <c r="C47" s="80">
        <f>C45-C46</f>
        <v>0</v>
      </c>
      <c r="D47" s="468" t="str">
        <f>IF(D44&lt;F44,"!!! Valoarea minima eligibila este mai mica decat 5.000.000 euro","")</f>
        <v>!!! Valoarea minima eligibila este mai mica decat 5.000.000 euro</v>
      </c>
      <c r="E47" s="469"/>
      <c r="F47" s="469"/>
      <c r="G47" s="469"/>
      <c r="H47" s="469"/>
      <c r="I47" s="346"/>
      <c r="J47" s="343"/>
      <c r="K47" s="343"/>
      <c r="L47" s="343"/>
      <c r="M47" s="349"/>
    </row>
    <row r="48" spans="1:13" ht="13.8" x14ac:dyDescent="0.3">
      <c r="A48" s="78" t="s">
        <v>25</v>
      </c>
      <c r="B48" s="76" t="s">
        <v>26</v>
      </c>
      <c r="C48" s="79">
        <f>SUM(C49:C50)</f>
        <v>0</v>
      </c>
      <c r="D48" s="468" t="str">
        <f>IF(D44&gt;G44,"!!! Valoarea maxima eligibila este mai mare decat 50.000.000 euro","")</f>
        <v/>
      </c>
      <c r="E48" s="469"/>
      <c r="F48" s="469"/>
      <c r="G48" s="469"/>
      <c r="H48" s="469"/>
      <c r="I48" s="347"/>
      <c r="J48" s="343"/>
      <c r="K48" s="343"/>
      <c r="L48" s="343"/>
      <c r="M48" s="349"/>
    </row>
    <row r="49" spans="1:15" ht="13.8" x14ac:dyDescent="0.3">
      <c r="A49" s="78" t="s">
        <v>59</v>
      </c>
      <c r="B49" s="78" t="s">
        <v>27</v>
      </c>
      <c r="C49" s="81"/>
      <c r="D49" s="466" t="str">
        <f>IF(C49&lt;C47*2%,"!!! Contribuția la cheltuielile eligibile nu este de minimum 2%","")</f>
        <v/>
      </c>
      <c r="E49" s="467"/>
      <c r="F49" s="467"/>
      <c r="G49" s="467"/>
      <c r="H49" s="467"/>
      <c r="I49" s="467"/>
      <c r="J49" s="341"/>
      <c r="K49" s="341"/>
      <c r="L49" s="343"/>
      <c r="M49" s="349"/>
      <c r="O49" s="136"/>
    </row>
    <row r="50" spans="1:15" ht="24" x14ac:dyDescent="0.3">
      <c r="A50" s="78" t="s">
        <v>60</v>
      </c>
      <c r="B50" s="78" t="s">
        <v>65</v>
      </c>
      <c r="C50" s="80">
        <f>H41</f>
        <v>0</v>
      </c>
      <c r="D50" s="347"/>
      <c r="E50" s="347"/>
      <c r="F50" s="347"/>
      <c r="G50" s="347"/>
      <c r="H50" s="347"/>
      <c r="I50" s="347"/>
      <c r="J50" s="343"/>
      <c r="K50" s="343"/>
      <c r="L50" s="343"/>
      <c r="M50" s="349"/>
      <c r="O50" s="136"/>
    </row>
    <row r="51" spans="1:15" x14ac:dyDescent="0.3">
      <c r="A51" s="78" t="s">
        <v>19</v>
      </c>
      <c r="B51" s="76" t="s">
        <v>28</v>
      </c>
      <c r="C51" s="79">
        <f>C45-C48</f>
        <v>0</v>
      </c>
      <c r="D51" s="347"/>
      <c r="E51" s="347"/>
      <c r="F51" s="347"/>
      <c r="G51" s="347"/>
      <c r="H51" s="347"/>
      <c r="I51" s="347"/>
      <c r="J51" s="342"/>
      <c r="K51" s="343"/>
      <c r="L51" s="343"/>
      <c r="M51" s="349"/>
    </row>
    <row r="52" spans="1:15" x14ac:dyDescent="0.3">
      <c r="D52" s="345"/>
      <c r="E52" s="345"/>
      <c r="F52" s="345"/>
      <c r="G52" s="345"/>
      <c r="H52" s="345"/>
      <c r="I52" s="345"/>
      <c r="J52" s="348"/>
      <c r="K52" s="348"/>
      <c r="L52" s="348"/>
      <c r="M52" s="348"/>
    </row>
    <row r="53" spans="1:15" x14ac:dyDescent="0.3">
      <c r="D53" s="345"/>
      <c r="E53" s="345"/>
      <c r="F53" s="345"/>
      <c r="G53" s="345"/>
      <c r="H53" s="345"/>
      <c r="I53" s="345"/>
      <c r="J53" s="348"/>
      <c r="K53" s="348"/>
      <c r="L53" s="348"/>
      <c r="M53" s="348"/>
    </row>
    <row r="54" spans="1:15" x14ac:dyDescent="0.3">
      <c r="D54" s="345"/>
      <c r="E54" s="345"/>
      <c r="F54" s="345"/>
      <c r="G54" s="345"/>
      <c r="H54" s="345"/>
      <c r="I54" s="345"/>
      <c r="J54" s="348"/>
      <c r="K54" s="348"/>
      <c r="L54" s="348"/>
      <c r="M54" s="348"/>
    </row>
  </sheetData>
  <sheetProtection algorithmName="SHA-512" hashValue="2Zh22poFzZdSF1t43urADmrCnj2iqDpsuDGCIJ7j7f6ojOsgvrME5k2YfV4cQQE5CxByTb3h8vVZB0cd3+x4BQ==" saltValue="X5Rb8zfd4yBtKKNVsYagQQ==" spinCount="100000" sheet="1" formatColumns="0"/>
  <mergeCells count="19">
    <mergeCell ref="A1:I1"/>
    <mergeCell ref="C3:D3"/>
    <mergeCell ref="F3:G3"/>
    <mergeCell ref="B5:I5"/>
    <mergeCell ref="B11:I11"/>
    <mergeCell ref="E3:E4"/>
    <mergeCell ref="H3:H4"/>
    <mergeCell ref="I3:I4"/>
    <mergeCell ref="B3:B4"/>
    <mergeCell ref="A3:A4"/>
    <mergeCell ref="D49:I49"/>
    <mergeCell ref="D47:H47"/>
    <mergeCell ref="D48:H48"/>
    <mergeCell ref="B36:I36"/>
    <mergeCell ref="B14:I14"/>
    <mergeCell ref="B21:I21"/>
    <mergeCell ref="B26:I26"/>
    <mergeCell ref="B31:I31"/>
    <mergeCell ref="D46:H46"/>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7A4F1-3F5A-4FE2-AE1E-D44D488286D3}">
  <dimension ref="A1:F6991"/>
  <sheetViews>
    <sheetView topLeftCell="A16" zoomScaleNormal="100" workbookViewId="0">
      <selection activeCell="D20" sqref="D20"/>
    </sheetView>
  </sheetViews>
  <sheetFormatPr defaultColWidth="10.33203125" defaultRowHeight="12" x14ac:dyDescent="0.3"/>
  <cols>
    <col min="1" max="1" width="98.44140625" style="228" customWidth="1"/>
    <col min="2" max="2" width="8.77734375" style="238" customWidth="1"/>
    <col min="3" max="3" width="10.21875" style="235" customWidth="1"/>
    <col min="4" max="4" width="64.5546875" style="235" customWidth="1"/>
    <col min="5" max="5" width="10.33203125" style="235"/>
    <col min="6" max="6" width="10.21875" style="235" bestFit="1" customWidth="1"/>
    <col min="7" max="16384" width="10.33203125" style="235"/>
  </cols>
  <sheetData>
    <row r="1" spans="1:4" ht="19.8" customHeight="1" x14ac:dyDescent="0.3">
      <c r="A1" s="393"/>
      <c r="B1" s="394"/>
      <c r="C1" s="390"/>
      <c r="D1" s="390"/>
    </row>
    <row r="2" spans="1:4" s="236" customFormat="1" ht="24" x14ac:dyDescent="0.3">
      <c r="A2" s="237" t="s">
        <v>419</v>
      </c>
      <c r="B2" s="386" t="s">
        <v>206</v>
      </c>
      <c r="C2" s="386" t="s">
        <v>207</v>
      </c>
      <c r="D2" s="395" t="s">
        <v>503</v>
      </c>
    </row>
    <row r="3" spans="1:4" s="236" customFormat="1" x14ac:dyDescent="0.3">
      <c r="A3" s="229" t="s">
        <v>420</v>
      </c>
      <c r="B3" s="388"/>
      <c r="C3" s="388"/>
      <c r="D3" s="395"/>
    </row>
    <row r="4" spans="1:4" ht="180" x14ac:dyDescent="0.3">
      <c r="A4" s="392" t="s">
        <v>466</v>
      </c>
      <c r="B4" s="387">
        <f>'5-Buget_cerere'!J6</f>
        <v>12</v>
      </c>
      <c r="C4" s="387">
        <f>'5-Buget_cerere'!K6</f>
        <v>34</v>
      </c>
      <c r="D4" s="397" t="s">
        <v>513</v>
      </c>
    </row>
    <row r="5" spans="1:4" ht="180" x14ac:dyDescent="0.3">
      <c r="A5" s="231" t="s">
        <v>453</v>
      </c>
      <c r="B5" s="388">
        <f>'5-Buget_cerere'!J7</f>
        <v>12</v>
      </c>
      <c r="C5" s="388">
        <f>'5-Buget_cerere'!K7</f>
        <v>38</v>
      </c>
      <c r="D5" s="397"/>
    </row>
    <row r="6" spans="1:4" ht="72" x14ac:dyDescent="0.3">
      <c r="A6" s="231" t="s">
        <v>421</v>
      </c>
      <c r="B6" s="388">
        <f>'5-Buget_cerere'!J8</f>
        <v>12</v>
      </c>
      <c r="C6" s="388">
        <f>'5-Buget_cerere'!K8</f>
        <v>39</v>
      </c>
      <c r="D6" s="397" t="s">
        <v>504</v>
      </c>
    </row>
    <row r="7" spans="1:4" ht="48" x14ac:dyDescent="0.3">
      <c r="A7" s="231" t="s">
        <v>422</v>
      </c>
      <c r="B7" s="388">
        <f>'5-Buget_cerere'!J9</f>
        <v>12</v>
      </c>
      <c r="C7" s="388">
        <f>'5-Buget_cerere'!K9</f>
        <v>39</v>
      </c>
      <c r="D7" s="397" t="s">
        <v>505</v>
      </c>
    </row>
    <row r="8" spans="1:4" ht="36" x14ac:dyDescent="0.25">
      <c r="A8" s="229" t="s">
        <v>454</v>
      </c>
      <c r="B8" s="389"/>
      <c r="C8" s="390"/>
      <c r="D8" s="394" t="s">
        <v>514</v>
      </c>
    </row>
    <row r="9" spans="1:4" x14ac:dyDescent="0.25">
      <c r="A9" s="229"/>
      <c r="B9" s="389"/>
      <c r="C9" s="390"/>
      <c r="D9" s="390"/>
    </row>
    <row r="10" spans="1:4" ht="60" x14ac:dyDescent="0.3">
      <c r="A10" s="230" t="s">
        <v>455</v>
      </c>
      <c r="B10" s="388">
        <f>'5-Buget_cerere'!J15</f>
        <v>14</v>
      </c>
      <c r="C10" s="388">
        <f>'5-Buget_cerere'!K15</f>
        <v>42</v>
      </c>
      <c r="D10" s="390"/>
    </row>
    <row r="11" spans="1:4" ht="84" x14ac:dyDescent="0.3">
      <c r="A11" s="231" t="s">
        <v>456</v>
      </c>
      <c r="B11" s="388">
        <f>'5-Buget_cerere'!J16</f>
        <v>14</v>
      </c>
      <c r="C11" s="388">
        <f>'5-Buget_cerere'!K16</f>
        <v>43</v>
      </c>
      <c r="D11" s="390"/>
    </row>
    <row r="12" spans="1:4" ht="60" x14ac:dyDescent="0.3">
      <c r="A12" s="231" t="s">
        <v>457</v>
      </c>
      <c r="B12" s="388">
        <f>'5-Buget_cerere'!J17</f>
        <v>14</v>
      </c>
      <c r="C12" s="388">
        <f>'5-Buget_cerere'!K17</f>
        <v>44</v>
      </c>
      <c r="D12" s="390"/>
    </row>
    <row r="13" spans="1:4" ht="84" customHeight="1" x14ac:dyDescent="0.3">
      <c r="A13" s="231" t="s">
        <v>463</v>
      </c>
      <c r="B13" s="388">
        <f>'5-Buget_cerere'!J18</f>
        <v>14</v>
      </c>
      <c r="C13" s="388">
        <f>'5-Buget_cerere'!K18</f>
        <v>45</v>
      </c>
      <c r="D13" s="390"/>
    </row>
    <row r="14" spans="1:4" ht="48" x14ac:dyDescent="0.3">
      <c r="A14" s="231" t="s">
        <v>458</v>
      </c>
      <c r="B14" s="388">
        <f>'5-Buget_cerere'!J19</f>
        <v>14</v>
      </c>
      <c r="C14" s="388">
        <f>'5-Buget_cerere'!K19</f>
        <v>46</v>
      </c>
      <c r="D14" s="390"/>
    </row>
    <row r="15" spans="1:4" x14ac:dyDescent="0.3">
      <c r="A15" s="229" t="s">
        <v>459</v>
      </c>
      <c r="B15" s="391"/>
      <c r="C15" s="390"/>
      <c r="D15" s="390"/>
    </row>
    <row r="16" spans="1:4" ht="300" customHeight="1" x14ac:dyDescent="0.3">
      <c r="A16" s="231" t="s">
        <v>529</v>
      </c>
      <c r="B16" s="388">
        <f>'5-Buget_cerere'!J22</f>
        <v>15</v>
      </c>
      <c r="C16" s="388">
        <f>'5-Buget_cerere'!K22</f>
        <v>53</v>
      </c>
      <c r="D16" s="390"/>
    </row>
    <row r="17" spans="1:4" ht="60" x14ac:dyDescent="0.3">
      <c r="A17" s="231" t="s">
        <v>465</v>
      </c>
      <c r="B17" s="388">
        <f>'5-Buget_cerere'!J23</f>
        <v>15</v>
      </c>
      <c r="C17" s="388">
        <f>'5-Buget_cerere'!K23</f>
        <v>54</v>
      </c>
      <c r="D17" s="390" t="s">
        <v>512</v>
      </c>
    </row>
    <row r="18" spans="1:4" s="232" customFormat="1" ht="48" x14ac:dyDescent="0.3">
      <c r="A18" s="231" t="s">
        <v>530</v>
      </c>
      <c r="B18" s="388">
        <f>'5-Buget_cerere'!J24</f>
        <v>15</v>
      </c>
      <c r="C18" s="388">
        <f>'5-Buget_cerere'!K24</f>
        <v>55</v>
      </c>
      <c r="D18" s="396"/>
    </row>
    <row r="19" spans="1:4" x14ac:dyDescent="0.3">
      <c r="A19" s="229" t="s">
        <v>460</v>
      </c>
      <c r="B19" s="391"/>
      <c r="C19" s="390"/>
      <c r="D19" s="390"/>
    </row>
    <row r="20" spans="1:4" ht="216" x14ac:dyDescent="0.3">
      <c r="A20" s="231" t="s">
        <v>461</v>
      </c>
      <c r="B20" s="388">
        <f>'5-Buget_cerere'!J27</f>
        <v>16</v>
      </c>
      <c r="C20" s="388">
        <v>57</v>
      </c>
      <c r="D20" s="390"/>
    </row>
    <row r="21" spans="1:4" ht="216" x14ac:dyDescent="0.3">
      <c r="A21" s="231" t="s">
        <v>462</v>
      </c>
      <c r="B21" s="388">
        <v>16</v>
      </c>
      <c r="C21" s="388">
        <v>58</v>
      </c>
      <c r="D21" s="390" t="s">
        <v>511</v>
      </c>
    </row>
    <row r="22" spans="1:4" ht="60" x14ac:dyDescent="0.3">
      <c r="A22" s="231" t="s">
        <v>464</v>
      </c>
      <c r="B22" s="388">
        <f>'5-Buget_cerere'!J28</f>
        <v>17</v>
      </c>
      <c r="C22" s="388">
        <f>'5-Buget_cerere'!K28</f>
        <v>59</v>
      </c>
      <c r="D22" s="390"/>
    </row>
    <row r="23" spans="1:4" ht="60" x14ac:dyDescent="0.3">
      <c r="A23" s="231" t="s">
        <v>509</v>
      </c>
      <c r="B23" s="388">
        <f>'5-Buget_cerere'!J29</f>
        <v>18</v>
      </c>
      <c r="C23" s="388">
        <f>'5-Buget_cerere'!K29</f>
        <v>60</v>
      </c>
      <c r="D23" s="390" t="s">
        <v>510</v>
      </c>
    </row>
    <row r="24" spans="1:4" ht="108" x14ac:dyDescent="0.3">
      <c r="A24" s="231" t="s">
        <v>507</v>
      </c>
      <c r="B24" s="388">
        <f>'5-Buget_cerere'!J32</f>
        <v>8</v>
      </c>
      <c r="C24" s="388">
        <f>'5-Buget_cerere'!K32</f>
        <v>17</v>
      </c>
      <c r="D24" s="390" t="s">
        <v>508</v>
      </c>
    </row>
    <row r="25" spans="1:4" ht="384" x14ac:dyDescent="0.3">
      <c r="A25" s="231" t="s">
        <v>515</v>
      </c>
      <c r="B25" s="388">
        <f>'5-Buget_cerere'!J37</f>
        <v>7</v>
      </c>
      <c r="C25" s="388">
        <f>'5-Buget_cerere'!K37</f>
        <v>15</v>
      </c>
      <c r="D25" s="390" t="s">
        <v>506</v>
      </c>
    </row>
    <row r="6991" spans="6:6" ht="24" x14ac:dyDescent="0.3">
      <c r="F6991" s="235" t="s">
        <v>423</v>
      </c>
    </row>
  </sheetData>
  <sheetProtection algorithmName="SHA-512" hashValue="eVV4A1exVT3TxHWsHbqXnT/PGBQuRkklMlY7c4LxHc6pgELQteAuvUL9yIUg5rBg2hDqlcQTvn9N3UPRAnOv9A==" saltValue="He1luxlVOlXrBV4C90Suxw==" spinCount="100000" sheet="1" objects="1" scenarios="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1"/>
  <dimension ref="A1:M94"/>
  <sheetViews>
    <sheetView showGridLines="0" topLeftCell="A39" zoomScaleNormal="100" workbookViewId="0">
      <selection activeCell="J3" sqref="J1:K1048576"/>
    </sheetView>
  </sheetViews>
  <sheetFormatPr defaultColWidth="9.109375" defaultRowHeight="13.8" x14ac:dyDescent="0.3"/>
  <cols>
    <col min="1" max="1" width="6.33203125" style="50" customWidth="1"/>
    <col min="2" max="2" width="33.109375" style="4" customWidth="1"/>
    <col min="3" max="3" width="12.33203125" style="51" customWidth="1"/>
    <col min="4" max="4" width="7.21875" style="52" customWidth="1"/>
    <col min="5" max="8" width="12.33203125" style="53" customWidth="1"/>
    <col min="9" max="9" width="12.44140625" style="1" bestFit="1" customWidth="1"/>
    <col min="10" max="11" width="12.44140625" style="1" hidden="1" customWidth="1"/>
    <col min="12" max="12" width="11.44140625" style="1" customWidth="1"/>
    <col min="13" max="13" width="11.5546875" style="1" customWidth="1"/>
    <col min="14" max="14" width="11.5546875" style="6" customWidth="1"/>
    <col min="15" max="16384" width="9.109375" style="6"/>
  </cols>
  <sheetData>
    <row r="1" spans="1:13" s="8" customFormat="1" ht="19.2" customHeight="1" x14ac:dyDescent="0.3">
      <c r="A1" s="486" t="s">
        <v>262</v>
      </c>
      <c r="B1" s="486"/>
      <c r="C1" s="486"/>
      <c r="D1" s="486"/>
      <c r="E1" s="486"/>
      <c r="F1" s="486"/>
      <c r="G1" s="486"/>
      <c r="H1" s="486"/>
      <c r="J1" s="482"/>
      <c r="K1" s="482"/>
      <c r="L1" s="7"/>
      <c r="M1" s="7"/>
    </row>
    <row r="2" spans="1:13" s="8" customFormat="1" ht="40.5" customHeight="1" x14ac:dyDescent="0.3">
      <c r="A2" s="487" t="s">
        <v>531</v>
      </c>
      <c r="B2" s="488"/>
      <c r="C2" s="488"/>
      <c r="D2" s="488"/>
      <c r="E2" s="488"/>
      <c r="F2" s="488"/>
      <c r="G2" s="488"/>
      <c r="H2" s="488"/>
      <c r="J2" s="482"/>
      <c r="K2" s="482"/>
      <c r="L2" s="7"/>
      <c r="M2" s="7"/>
    </row>
    <row r="3" spans="1:13" s="8" customFormat="1" x14ac:dyDescent="0.3">
      <c r="A3" s="9"/>
      <c r="B3" s="493"/>
      <c r="C3" s="493"/>
      <c r="D3" s="10"/>
      <c r="E3" s="11"/>
      <c r="F3" s="11"/>
      <c r="G3" s="11"/>
      <c r="H3" s="11"/>
      <c r="I3" s="7"/>
      <c r="J3" s="7"/>
      <c r="K3" s="7"/>
      <c r="L3" s="7"/>
      <c r="M3" s="7"/>
    </row>
    <row r="4" spans="1:13" s="8" customFormat="1" ht="13.8" customHeight="1" x14ac:dyDescent="0.3">
      <c r="A4" s="489" t="s">
        <v>61</v>
      </c>
      <c r="B4" s="494" t="s">
        <v>47</v>
      </c>
      <c r="C4" s="494" t="s">
        <v>53</v>
      </c>
      <c r="D4" s="494" t="s">
        <v>54</v>
      </c>
      <c r="E4" s="499" t="s">
        <v>33</v>
      </c>
      <c r="F4" s="500"/>
      <c r="G4" s="500"/>
      <c r="H4" s="500"/>
      <c r="I4" s="500"/>
      <c r="J4" s="500"/>
      <c r="K4" s="500"/>
      <c r="L4" s="7"/>
      <c r="M4" s="7"/>
    </row>
    <row r="5" spans="1:13" s="15" customFormat="1" ht="15" customHeight="1" x14ac:dyDescent="0.3">
      <c r="A5" s="490"/>
      <c r="B5" s="495"/>
      <c r="C5" s="495"/>
      <c r="D5" s="495"/>
      <c r="E5" s="12" t="s">
        <v>29</v>
      </c>
      <c r="F5" s="12" t="s">
        <v>30</v>
      </c>
      <c r="G5" s="12" t="s">
        <v>31</v>
      </c>
      <c r="H5" s="12" t="s">
        <v>32</v>
      </c>
      <c r="I5" s="181" t="s">
        <v>67</v>
      </c>
      <c r="J5" s="181" t="s">
        <v>68</v>
      </c>
      <c r="K5" s="181" t="s">
        <v>69</v>
      </c>
      <c r="L5" s="13"/>
      <c r="M5" s="13"/>
    </row>
    <row r="6" spans="1:13" s="18" customFormat="1" ht="14.4" x14ac:dyDescent="0.3">
      <c r="A6" s="219" t="str">
        <f>'5-Buget_cerere'!A5</f>
        <v>CAP. 1</v>
      </c>
      <c r="B6" s="483" t="str">
        <f>'5-Buget_cerere'!B5:I5</f>
        <v>Cheltuieli pentru ontinerea si/sau amenajarea terenului</v>
      </c>
      <c r="C6" s="484"/>
      <c r="D6" s="484"/>
      <c r="E6" s="484"/>
      <c r="F6" s="484"/>
      <c r="G6" s="484"/>
      <c r="H6" s="485"/>
      <c r="I6" s="17"/>
      <c r="J6" s="17"/>
      <c r="K6" s="17"/>
      <c r="L6" s="17"/>
      <c r="M6" s="17"/>
    </row>
    <row r="7" spans="1:13" s="22" customFormat="1" ht="14.4" x14ac:dyDescent="0.3">
      <c r="A7" s="220" t="str">
        <f>'5-Buget_cerere'!A6</f>
        <v>1.1.</v>
      </c>
      <c r="B7" s="19" t="str">
        <f>'5-Buget_cerere'!B6</f>
        <v>Obţinerea terenului</v>
      </c>
      <c r="C7" s="20">
        <f>'5-Buget_cerere'!I6</f>
        <v>0</v>
      </c>
      <c r="D7" s="5" t="str">
        <f>IF(E7+F7+G7+H7+I7+J7+K7&lt;&gt;C7,"Eroare!","")</f>
        <v/>
      </c>
      <c r="E7" s="2">
        <v>0</v>
      </c>
      <c r="F7" s="2">
        <v>0</v>
      </c>
      <c r="G7" s="2">
        <v>0</v>
      </c>
      <c r="H7" s="2">
        <v>0</v>
      </c>
      <c r="I7" s="2">
        <v>0</v>
      </c>
      <c r="J7" s="2">
        <v>0</v>
      </c>
      <c r="K7" s="2">
        <v>0</v>
      </c>
      <c r="L7" s="21"/>
      <c r="M7" s="21"/>
    </row>
    <row r="8" spans="1:13" s="22" customFormat="1" ht="14.4" x14ac:dyDescent="0.3">
      <c r="A8" s="220" t="str">
        <f>'5-Buget_cerere'!A7</f>
        <v>1.2.</v>
      </c>
      <c r="B8" s="19" t="str">
        <f>'5-Buget_cerere'!B7</f>
        <v>Amenajarea terenului</v>
      </c>
      <c r="C8" s="20">
        <f>'5-Buget_cerere'!I7</f>
        <v>0</v>
      </c>
      <c r="D8" s="5" t="str">
        <f t="shared" ref="D8:D11" si="0">IF(E8+F8+G8+H8+I8+J8+K8&lt;&gt;C8,"Eroare!","")</f>
        <v/>
      </c>
      <c r="E8" s="2">
        <v>0</v>
      </c>
      <c r="F8" s="2">
        <v>0</v>
      </c>
      <c r="G8" s="2">
        <v>0</v>
      </c>
      <c r="H8" s="2">
        <v>0</v>
      </c>
      <c r="I8" s="2">
        <v>0</v>
      </c>
      <c r="J8" s="2">
        <v>0</v>
      </c>
      <c r="K8" s="2">
        <v>0</v>
      </c>
      <c r="L8" s="21"/>
      <c r="M8" s="21"/>
    </row>
    <row r="9" spans="1:13" s="22" customFormat="1" ht="27.6" x14ac:dyDescent="0.3">
      <c r="A9" s="220" t="str">
        <f>'5-Buget_cerere'!A8</f>
        <v>1.3.</v>
      </c>
      <c r="B9" s="19" t="str">
        <f>'5-Buget_cerere'!B8</f>
        <v>Amenajări pentru protecţia mediului şi aducerea terenului la starea iniţială</v>
      </c>
      <c r="C9" s="20">
        <f>'5-Buget_cerere'!I8</f>
        <v>0</v>
      </c>
      <c r="D9" s="5" t="str">
        <f t="shared" si="0"/>
        <v/>
      </c>
      <c r="E9" s="2">
        <v>0</v>
      </c>
      <c r="F9" s="2">
        <v>0</v>
      </c>
      <c r="G9" s="2">
        <v>0</v>
      </c>
      <c r="H9" s="2">
        <v>0</v>
      </c>
      <c r="I9" s="2">
        <v>0</v>
      </c>
      <c r="J9" s="2">
        <v>0</v>
      </c>
      <c r="K9" s="2">
        <v>0</v>
      </c>
      <c r="L9" s="21"/>
      <c r="M9" s="21"/>
    </row>
    <row r="10" spans="1:13" s="22" customFormat="1" ht="27.6" x14ac:dyDescent="0.3">
      <c r="A10" s="220" t="str">
        <f>'5-Buget_cerere'!A9</f>
        <v>1.4.</v>
      </c>
      <c r="B10" s="19" t="str">
        <f>'5-Buget_cerere'!B9</f>
        <v>Cheltuieli pentru relocarea/protecţia utilităţilor</v>
      </c>
      <c r="C10" s="20">
        <f>'5-Buget_cerere'!I9</f>
        <v>0</v>
      </c>
      <c r="D10" s="5" t="str">
        <f t="shared" si="0"/>
        <v/>
      </c>
      <c r="E10" s="2">
        <v>0</v>
      </c>
      <c r="F10" s="2">
        <v>0</v>
      </c>
      <c r="G10" s="2">
        <v>0</v>
      </c>
      <c r="H10" s="2">
        <v>0</v>
      </c>
      <c r="I10" s="2">
        <v>0</v>
      </c>
      <c r="J10" s="2">
        <v>0</v>
      </c>
      <c r="K10" s="2">
        <v>0</v>
      </c>
      <c r="L10" s="21"/>
      <c r="M10" s="21"/>
    </row>
    <row r="11" spans="1:13" s="18" customFormat="1" ht="14.4" x14ac:dyDescent="0.3">
      <c r="A11" s="219"/>
      <c r="B11" s="135" t="str">
        <f>'5-Buget_cerere'!B10</f>
        <v>TOTAL CAPITOL 1</v>
      </c>
      <c r="C11" s="20">
        <f>'5-Buget_cerere'!I10</f>
        <v>0</v>
      </c>
      <c r="D11" s="5" t="str">
        <f t="shared" si="0"/>
        <v/>
      </c>
      <c r="E11" s="24">
        <f>SUM(E7:E10)</f>
        <v>0</v>
      </c>
      <c r="F11" s="24">
        <f t="shared" ref="F11:H11" si="1">SUM(F7:F10)</f>
        <v>0</v>
      </c>
      <c r="G11" s="24">
        <f t="shared" si="1"/>
        <v>0</v>
      </c>
      <c r="H11" s="24">
        <f t="shared" si="1"/>
        <v>0</v>
      </c>
      <c r="I11" s="24">
        <f t="shared" ref="I11:K11" si="2">SUM(I7:I10)</f>
        <v>0</v>
      </c>
      <c r="J11" s="24">
        <f t="shared" si="2"/>
        <v>0</v>
      </c>
      <c r="K11" s="24">
        <f t="shared" si="2"/>
        <v>0</v>
      </c>
      <c r="L11" s="17"/>
      <c r="M11" s="17"/>
    </row>
    <row r="12" spans="1:13" s="18" customFormat="1" ht="14.4" hidden="1" x14ac:dyDescent="0.3">
      <c r="A12" s="219" t="str">
        <f>'5-Buget_cerere'!A11</f>
        <v>CAP. 2</v>
      </c>
      <c r="B12" s="483" t="str">
        <f>'5-Buget_cerere'!B11</f>
        <v>Cheltuieli pt asigurarea utilităţilor necesare obiectivului</v>
      </c>
      <c r="C12" s="484"/>
      <c r="D12" s="484"/>
      <c r="E12" s="484"/>
      <c r="F12" s="484"/>
      <c r="G12" s="484"/>
      <c r="H12" s="485"/>
      <c r="I12" s="17"/>
      <c r="J12" s="21"/>
      <c r="K12" s="17"/>
      <c r="L12" s="17"/>
      <c r="M12" s="17"/>
    </row>
    <row r="13" spans="1:13" s="18" customFormat="1" ht="27.6" hidden="1" x14ac:dyDescent="0.3">
      <c r="A13" s="220" t="str">
        <f>'5-Buget_cerere'!A12</f>
        <v>2.1</v>
      </c>
      <c r="B13" s="19" t="str">
        <f>'5-Buget_cerere'!B12</f>
        <v>Cheltuieli pentru asigurarea utilităţilor necesare obiectivului de investiţii</v>
      </c>
      <c r="C13" s="20">
        <f>'5-Buget_cerere'!I12</f>
        <v>0</v>
      </c>
      <c r="D13" s="5" t="str">
        <f t="shared" ref="D13:D14" si="3">IF(E13+F13+G13+H13&lt;&gt;C13,"Eroare!","")</f>
        <v/>
      </c>
      <c r="E13" s="2">
        <v>0</v>
      </c>
      <c r="F13" s="2">
        <v>0</v>
      </c>
      <c r="G13" s="2">
        <v>0</v>
      </c>
      <c r="H13" s="2">
        <v>0</v>
      </c>
      <c r="I13" s="17"/>
      <c r="J13" s="21"/>
      <c r="K13" s="17"/>
      <c r="L13" s="17"/>
      <c r="M13" s="17"/>
    </row>
    <row r="14" spans="1:13" s="18" customFormat="1" ht="14.4" hidden="1" x14ac:dyDescent="0.3">
      <c r="A14" s="219"/>
      <c r="B14" s="23" t="str">
        <f>'5-Buget_cerere'!B13</f>
        <v> TOTAL CAPITOL 2</v>
      </c>
      <c r="C14" s="20">
        <f>'5-Buget_cerere'!I13</f>
        <v>0</v>
      </c>
      <c r="D14" s="5" t="str">
        <f t="shared" si="3"/>
        <v/>
      </c>
      <c r="E14" s="24">
        <f t="shared" ref="E14:H14" si="4">E13</f>
        <v>0</v>
      </c>
      <c r="F14" s="24">
        <f t="shared" si="4"/>
        <v>0</v>
      </c>
      <c r="G14" s="24">
        <f t="shared" si="4"/>
        <v>0</v>
      </c>
      <c r="H14" s="24">
        <f t="shared" si="4"/>
        <v>0</v>
      </c>
      <c r="I14" s="17"/>
      <c r="J14" s="21"/>
      <c r="K14" s="17"/>
      <c r="L14" s="17"/>
      <c r="M14" s="17"/>
    </row>
    <row r="15" spans="1:13" s="18" customFormat="1" ht="14.4" x14ac:dyDescent="0.3">
      <c r="A15" s="219" t="str">
        <f>'5-Buget_cerere'!A14</f>
        <v>CAP. 2</v>
      </c>
      <c r="B15" s="483" t="str">
        <f>'5-Buget_cerere'!B14</f>
        <v>Cheltuieli pentru proiectare și asistență tehnică</v>
      </c>
      <c r="C15" s="484"/>
      <c r="D15" s="484"/>
      <c r="E15" s="484"/>
      <c r="F15" s="484"/>
      <c r="G15" s="484"/>
      <c r="H15" s="485"/>
      <c r="I15" s="17"/>
      <c r="J15" s="21"/>
      <c r="K15" s="17"/>
      <c r="L15" s="17"/>
      <c r="M15" s="17"/>
    </row>
    <row r="16" spans="1:13" s="22" customFormat="1" ht="14.4" x14ac:dyDescent="0.3">
      <c r="A16" s="220" t="str">
        <f>'5-Buget_cerere'!A15</f>
        <v>2.1.</v>
      </c>
      <c r="B16" s="19" t="str">
        <f>'5-Buget_cerere'!B15</f>
        <v xml:space="preserve"> Studii de teren</v>
      </c>
      <c r="C16" s="20">
        <f>'5-Buget_cerere'!I15</f>
        <v>0</v>
      </c>
      <c r="D16" s="5" t="str">
        <f>IF(E16+F16+G16+H16+I16+J16+K16&lt;&gt;C16,"Eroare!","")</f>
        <v/>
      </c>
      <c r="E16" s="2">
        <v>0</v>
      </c>
      <c r="F16" s="2">
        <v>0</v>
      </c>
      <c r="G16" s="2">
        <v>0</v>
      </c>
      <c r="H16" s="2">
        <v>0</v>
      </c>
      <c r="I16" s="2">
        <v>0</v>
      </c>
      <c r="J16" s="2">
        <v>0</v>
      </c>
      <c r="K16" s="2">
        <v>0</v>
      </c>
      <c r="L16" s="21"/>
      <c r="M16" s="21"/>
    </row>
    <row r="17" spans="1:13" s="22" customFormat="1" ht="27.6" x14ac:dyDescent="0.3">
      <c r="A17" s="220" t="str">
        <f>'5-Buget_cerere'!A16</f>
        <v xml:space="preserve">2.2. </v>
      </c>
      <c r="B17" s="19" t="str">
        <f>'5-Buget_cerere'!B16</f>
        <v>Documentaţii-suport şi cheltuieli pentru obţinerea de avize, acorduri şi autorizaţii</v>
      </c>
      <c r="C17" s="20">
        <f>'5-Buget_cerere'!I16</f>
        <v>0</v>
      </c>
      <c r="D17" s="5" t="str">
        <f t="shared" ref="D17:D21" si="5">IF(E17+F17+G17+H17+I17+J17+K17&lt;&gt;C17,"Eroare!","")</f>
        <v/>
      </c>
      <c r="E17" s="2">
        <v>0</v>
      </c>
      <c r="F17" s="2">
        <v>0</v>
      </c>
      <c r="G17" s="2">
        <v>0</v>
      </c>
      <c r="H17" s="2">
        <v>0</v>
      </c>
      <c r="I17" s="2">
        <v>0</v>
      </c>
      <c r="J17" s="2">
        <v>0</v>
      </c>
      <c r="K17" s="2">
        <v>0</v>
      </c>
      <c r="L17" s="21"/>
      <c r="M17" s="21"/>
    </row>
    <row r="18" spans="1:13" s="22" customFormat="1" ht="14.4" x14ac:dyDescent="0.3">
      <c r="A18" s="220" t="str">
        <f>'5-Buget_cerere'!A17</f>
        <v>2.3.</v>
      </c>
      <c r="B18" s="19" t="str">
        <f>'5-Buget_cerere'!B17</f>
        <v>Proiectare</v>
      </c>
      <c r="C18" s="20">
        <f>'5-Buget_cerere'!I17</f>
        <v>0</v>
      </c>
      <c r="D18" s="5" t="str">
        <f t="shared" si="5"/>
        <v/>
      </c>
      <c r="E18" s="2">
        <v>0</v>
      </c>
      <c r="F18" s="2">
        <v>0</v>
      </c>
      <c r="G18" s="2">
        <v>0</v>
      </c>
      <c r="H18" s="2">
        <v>0</v>
      </c>
      <c r="I18" s="2">
        <v>0</v>
      </c>
      <c r="J18" s="2">
        <v>0</v>
      </c>
      <c r="K18" s="2">
        <v>0</v>
      </c>
      <c r="L18" s="21"/>
      <c r="M18" s="21"/>
    </row>
    <row r="19" spans="1:13" s="22" customFormat="1" ht="14.4" x14ac:dyDescent="0.3">
      <c r="A19" s="220" t="str">
        <f>'5-Buget_cerere'!A18</f>
        <v>2.4.</v>
      </c>
      <c r="B19" s="19" t="str">
        <f>'5-Buget_cerere'!B18</f>
        <v>Consultanţă</v>
      </c>
      <c r="C19" s="20">
        <f>'5-Buget_cerere'!I18</f>
        <v>0</v>
      </c>
      <c r="D19" s="5" t="str">
        <f t="shared" si="5"/>
        <v/>
      </c>
      <c r="E19" s="2">
        <v>0</v>
      </c>
      <c r="F19" s="2">
        <v>0</v>
      </c>
      <c r="G19" s="2">
        <v>0</v>
      </c>
      <c r="H19" s="2">
        <v>0</v>
      </c>
      <c r="I19" s="2">
        <v>0</v>
      </c>
      <c r="J19" s="2">
        <v>0</v>
      </c>
      <c r="K19" s="2">
        <v>0</v>
      </c>
      <c r="L19" s="21"/>
      <c r="M19" s="21"/>
    </row>
    <row r="20" spans="1:13" s="22" customFormat="1" ht="14.4" x14ac:dyDescent="0.3">
      <c r="A20" s="220" t="str">
        <f>'5-Buget_cerere'!A19</f>
        <v>2.5.</v>
      </c>
      <c r="B20" s="19" t="str">
        <f>'5-Buget_cerere'!B19</f>
        <v>Asistenţă tehnică</v>
      </c>
      <c r="C20" s="20">
        <f>'5-Buget_cerere'!I19</f>
        <v>0</v>
      </c>
      <c r="D20" s="5" t="str">
        <f t="shared" si="5"/>
        <v/>
      </c>
      <c r="E20" s="2">
        <v>0</v>
      </c>
      <c r="F20" s="2">
        <v>0</v>
      </c>
      <c r="G20" s="2">
        <v>0</v>
      </c>
      <c r="H20" s="2">
        <v>0</v>
      </c>
      <c r="I20" s="2">
        <v>0</v>
      </c>
      <c r="J20" s="2">
        <v>0</v>
      </c>
      <c r="K20" s="2">
        <v>0</v>
      </c>
      <c r="L20" s="21"/>
      <c r="M20" s="21"/>
    </row>
    <row r="21" spans="1:13" s="18" customFormat="1" ht="14.4" x14ac:dyDescent="0.3">
      <c r="A21" s="219"/>
      <c r="B21" s="23" t="str">
        <f>'5-Buget_cerere'!B20</f>
        <v> TOTAL CAPITOL 2</v>
      </c>
      <c r="C21" s="20">
        <f>'5-Buget_cerere'!I20</f>
        <v>0</v>
      </c>
      <c r="D21" s="5" t="str">
        <f t="shared" si="5"/>
        <v/>
      </c>
      <c r="E21" s="24">
        <f>SUM(E16:E20)</f>
        <v>0</v>
      </c>
      <c r="F21" s="24">
        <f t="shared" ref="F21:H21" si="6">SUM(F16:F20)</f>
        <v>0</v>
      </c>
      <c r="G21" s="24">
        <f t="shared" si="6"/>
        <v>0</v>
      </c>
      <c r="H21" s="24">
        <f t="shared" si="6"/>
        <v>0</v>
      </c>
      <c r="I21" s="24">
        <f t="shared" ref="I21:K21" si="7">SUM(I16:I20)</f>
        <v>0</v>
      </c>
      <c r="J21" s="24">
        <f t="shared" si="7"/>
        <v>0</v>
      </c>
      <c r="K21" s="24">
        <f t="shared" si="7"/>
        <v>0</v>
      </c>
      <c r="L21" s="17"/>
      <c r="M21" s="17"/>
    </row>
    <row r="22" spans="1:13" s="18" customFormat="1" ht="14.4" x14ac:dyDescent="0.3">
      <c r="A22" s="219" t="str">
        <f>'5-Buget_cerere'!A21</f>
        <v>CAP. 3</v>
      </c>
      <c r="B22" s="483" t="str">
        <f>'5-Buget_cerere'!B21</f>
        <v>Cheltuieli pentru investiţia de bază</v>
      </c>
      <c r="C22" s="484"/>
      <c r="D22" s="484"/>
      <c r="E22" s="484"/>
      <c r="F22" s="484"/>
      <c r="G22" s="484"/>
      <c r="H22" s="485"/>
      <c r="I22" s="17"/>
      <c r="J22" s="21"/>
      <c r="K22" s="17"/>
      <c r="L22" s="17"/>
      <c r="M22" s="17"/>
    </row>
    <row r="23" spans="1:13" s="22" customFormat="1" ht="14.4" x14ac:dyDescent="0.3">
      <c r="A23" s="220" t="str">
        <f>'5-Buget_cerere'!A22</f>
        <v>3.1.</v>
      </c>
      <c r="B23" s="19" t="str">
        <f>'5-Buget_cerere'!B22</f>
        <v>Construcţii şi instalaţii</v>
      </c>
      <c r="C23" s="20">
        <f>'5-Buget_cerere'!I22</f>
        <v>0</v>
      </c>
      <c r="D23" s="5" t="str">
        <f t="shared" ref="D23:D24" si="8">IF(E23+F23+G23+H23+I23+J23+K23&lt;&gt;C23,"Eroare!","")</f>
        <v/>
      </c>
      <c r="E23" s="2">
        <v>0</v>
      </c>
      <c r="F23" s="2">
        <v>0</v>
      </c>
      <c r="G23" s="2">
        <v>0</v>
      </c>
      <c r="H23" s="2">
        <v>0</v>
      </c>
      <c r="I23" s="2">
        <v>0</v>
      </c>
      <c r="J23" s="2">
        <v>0</v>
      </c>
      <c r="K23" s="2">
        <v>0</v>
      </c>
      <c r="L23" s="21"/>
      <c r="M23" s="21"/>
    </row>
    <row r="24" spans="1:13" s="22" customFormat="1" ht="14.4" x14ac:dyDescent="0.3">
      <c r="A24" s="220" t="str">
        <f>'5-Buget_cerere'!A23</f>
        <v>3.2.</v>
      </c>
      <c r="B24" s="19" t="str">
        <f>'5-Buget_cerere'!B23</f>
        <v>Dotări</v>
      </c>
      <c r="C24" s="20">
        <f>'5-Buget_cerere'!I23</f>
        <v>0</v>
      </c>
      <c r="D24" s="5" t="str">
        <f t="shared" si="8"/>
        <v/>
      </c>
      <c r="E24" s="2">
        <v>0</v>
      </c>
      <c r="F24" s="2">
        <v>0</v>
      </c>
      <c r="G24" s="2">
        <v>0</v>
      </c>
      <c r="H24" s="2">
        <v>0</v>
      </c>
      <c r="I24" s="2">
        <v>0</v>
      </c>
      <c r="J24" s="2">
        <v>0</v>
      </c>
      <c r="K24" s="2">
        <v>0</v>
      </c>
      <c r="L24" s="21"/>
      <c r="M24" s="21"/>
    </row>
    <row r="25" spans="1:13" s="22" customFormat="1" ht="14.4" x14ac:dyDescent="0.3">
      <c r="A25" s="220" t="str">
        <f>'5-Buget_cerere'!A24</f>
        <v xml:space="preserve">3.3. </v>
      </c>
      <c r="B25" s="19" t="str">
        <f>'5-Buget_cerere'!B24</f>
        <v>Active necorporale</v>
      </c>
      <c r="C25" s="20">
        <f>'5-Buget_cerere'!I24</f>
        <v>0</v>
      </c>
      <c r="D25" s="5" t="str">
        <f>IF(E25+F25+G25+H25+I25+J25+K25&lt;&gt;C25,"Eroare!","")</f>
        <v/>
      </c>
      <c r="E25" s="2">
        <v>0</v>
      </c>
      <c r="F25" s="2">
        <v>0</v>
      </c>
      <c r="G25" s="2">
        <v>0</v>
      </c>
      <c r="H25" s="2">
        <v>0</v>
      </c>
      <c r="I25" s="2">
        <v>0</v>
      </c>
      <c r="J25" s="2">
        <v>0</v>
      </c>
      <c r="K25" s="2">
        <v>0</v>
      </c>
      <c r="L25" s="21"/>
      <c r="M25" s="21"/>
    </row>
    <row r="26" spans="1:13" s="18" customFormat="1" ht="14.4" x14ac:dyDescent="0.3">
      <c r="A26" s="219"/>
      <c r="B26" s="23" t="str">
        <f>'5-Buget_cerere'!B25</f>
        <v>TOTAL CAPITOL 3</v>
      </c>
      <c r="C26" s="20">
        <f>'5-Buget_cerere'!I25</f>
        <v>0</v>
      </c>
      <c r="D26" s="5" t="str">
        <f>IF(E26+F26+G26+H26+I26+J26+K26&lt;&gt;C26,"Eroare!","")</f>
        <v/>
      </c>
      <c r="E26" s="24">
        <f>SUM(E23:E25)</f>
        <v>0</v>
      </c>
      <c r="F26" s="24">
        <f t="shared" ref="F26:J26" si="9">SUM(F23:F25)</f>
        <v>0</v>
      </c>
      <c r="G26" s="24">
        <f t="shared" si="9"/>
        <v>0</v>
      </c>
      <c r="H26" s="24">
        <f t="shared" si="9"/>
        <v>0</v>
      </c>
      <c r="I26" s="24">
        <f t="shared" si="9"/>
        <v>0</v>
      </c>
      <c r="J26" s="24">
        <f t="shared" si="9"/>
        <v>0</v>
      </c>
      <c r="K26" s="24">
        <f>SUM(K23:K25)</f>
        <v>0</v>
      </c>
      <c r="L26" s="17"/>
      <c r="M26" s="17"/>
    </row>
    <row r="27" spans="1:13" s="18" customFormat="1" ht="14.4" x14ac:dyDescent="0.3">
      <c r="A27" s="219" t="str">
        <f>'5-Buget_cerere'!A26</f>
        <v>CAP. 4</v>
      </c>
      <c r="B27" s="483" t="str">
        <f>'5-Buget_cerere'!B26</f>
        <v>Alte cheltuieli</v>
      </c>
      <c r="C27" s="484"/>
      <c r="D27" s="484"/>
      <c r="E27" s="484"/>
      <c r="F27" s="484"/>
      <c r="G27" s="484"/>
      <c r="H27" s="485"/>
      <c r="I27" s="17"/>
      <c r="J27" s="21"/>
      <c r="K27" s="17"/>
      <c r="L27" s="17"/>
      <c r="M27" s="17"/>
    </row>
    <row r="28" spans="1:13" s="22" customFormat="1" ht="14.4" x14ac:dyDescent="0.3">
      <c r="A28" s="220" t="str">
        <f>'5-Buget_cerere'!A27</f>
        <v>4.1.</v>
      </c>
      <c r="B28" s="19" t="str">
        <f>'5-Buget_cerere'!B27</f>
        <v>Organizare de şantier</v>
      </c>
      <c r="C28" s="20">
        <f>'5-Buget_cerere'!I27</f>
        <v>0</v>
      </c>
      <c r="D28" s="5" t="str">
        <f t="shared" ref="D28:D31" si="10">IF(E28+F28+G28+H28+I28+J28+K28&lt;&gt;C28,"Eroare!","")</f>
        <v/>
      </c>
      <c r="E28" s="2">
        <v>0</v>
      </c>
      <c r="F28" s="2">
        <v>0</v>
      </c>
      <c r="G28" s="2">
        <v>0</v>
      </c>
      <c r="H28" s="2">
        <v>0</v>
      </c>
      <c r="I28" s="2">
        <v>0</v>
      </c>
      <c r="J28" s="2">
        <v>0</v>
      </c>
      <c r="K28" s="2">
        <v>0</v>
      </c>
      <c r="L28" s="21"/>
      <c r="M28" s="21"/>
    </row>
    <row r="29" spans="1:13" s="18" customFormat="1" ht="14.4" x14ac:dyDescent="0.3">
      <c r="A29" s="220" t="str">
        <f>'5-Buget_cerere'!A28</f>
        <v>4.2.</v>
      </c>
      <c r="B29" s="19" t="str">
        <f>'5-Buget_cerere'!B28</f>
        <v>Comisioane, cote, taxe, costul creditului</v>
      </c>
      <c r="C29" s="20">
        <f>'5-Buget_cerere'!I28</f>
        <v>0</v>
      </c>
      <c r="D29" s="5" t="str">
        <f t="shared" si="10"/>
        <v/>
      </c>
      <c r="E29" s="2">
        <v>0</v>
      </c>
      <c r="F29" s="2">
        <v>0</v>
      </c>
      <c r="G29" s="2">
        <v>0</v>
      </c>
      <c r="H29" s="2">
        <v>0</v>
      </c>
      <c r="I29" s="2">
        <v>0</v>
      </c>
      <c r="J29" s="2">
        <v>0</v>
      </c>
      <c r="K29" s="2">
        <v>0</v>
      </c>
      <c r="L29" s="17"/>
      <c r="M29" s="17"/>
    </row>
    <row r="30" spans="1:13" s="18" customFormat="1" ht="14.4" x14ac:dyDescent="0.3">
      <c r="A30" s="220" t="str">
        <f>'5-Buget_cerere'!A29</f>
        <v>4.3.</v>
      </c>
      <c r="B30" s="19" t="str">
        <f>'5-Buget_cerere'!B29</f>
        <v>Cheltuieli diverse şi neprevăzute</v>
      </c>
      <c r="C30" s="20">
        <f>'5-Buget_cerere'!I29</f>
        <v>0</v>
      </c>
      <c r="D30" s="5" t="str">
        <f t="shared" si="10"/>
        <v/>
      </c>
      <c r="E30" s="2">
        <v>0</v>
      </c>
      <c r="F30" s="2">
        <v>0</v>
      </c>
      <c r="G30" s="2">
        <v>0</v>
      </c>
      <c r="H30" s="2">
        <v>0</v>
      </c>
      <c r="I30" s="2">
        <v>0</v>
      </c>
      <c r="J30" s="2">
        <v>0</v>
      </c>
      <c r="K30" s="2">
        <v>0</v>
      </c>
      <c r="L30" s="17"/>
      <c r="M30" s="17"/>
    </row>
    <row r="31" spans="1:13" s="18" customFormat="1" ht="14.4" x14ac:dyDescent="0.3">
      <c r="A31" s="219"/>
      <c r="B31" s="23" t="str">
        <f>'5-Buget_cerere'!B30</f>
        <v>TOTAL CAPITOL 4</v>
      </c>
      <c r="C31" s="20">
        <f>'5-Buget_cerere'!I30</f>
        <v>0</v>
      </c>
      <c r="D31" s="5" t="str">
        <f t="shared" si="10"/>
        <v/>
      </c>
      <c r="E31" s="24">
        <f>SUM(E28:E30)</f>
        <v>0</v>
      </c>
      <c r="F31" s="24">
        <f>SUM(F28:F30)</f>
        <v>0</v>
      </c>
      <c r="G31" s="24">
        <f t="shared" ref="G31:H31" si="11">SUM(G28:G30)</f>
        <v>0</v>
      </c>
      <c r="H31" s="24">
        <f t="shared" si="11"/>
        <v>0</v>
      </c>
      <c r="I31" s="24">
        <f t="shared" ref="I31:K31" si="12">SUM(I28:I30)</f>
        <v>0</v>
      </c>
      <c r="J31" s="24">
        <f t="shared" si="12"/>
        <v>0</v>
      </c>
      <c r="K31" s="24">
        <f t="shared" si="12"/>
        <v>0</v>
      </c>
      <c r="L31" s="17"/>
      <c r="M31" s="17"/>
    </row>
    <row r="32" spans="1:13" s="18" customFormat="1" ht="14.4" x14ac:dyDescent="0.3">
      <c r="A32" s="219" t="str">
        <f>'5-Buget_cerere'!A31</f>
        <v>CAP. 5</v>
      </c>
      <c r="B32" s="483" t="str">
        <f>'5-Buget_cerere'!B31</f>
        <v>Cheltuieli pentru informare şi publicitate</v>
      </c>
      <c r="C32" s="484"/>
      <c r="D32" s="484"/>
      <c r="E32" s="484"/>
      <c r="F32" s="484"/>
      <c r="G32" s="484"/>
      <c r="H32" s="485"/>
      <c r="I32" s="17"/>
      <c r="J32" s="21"/>
      <c r="K32" s="17"/>
      <c r="L32" s="17"/>
      <c r="M32" s="17"/>
    </row>
    <row r="33" spans="1:13" s="18" customFormat="1" ht="41.4" x14ac:dyDescent="0.3">
      <c r="A33" s="220" t="str">
        <f>'5-Buget_cerere'!A32</f>
        <v>5.1.</v>
      </c>
      <c r="B33" s="19" t="str">
        <f>'5-Buget_cerere'!B32</f>
        <v xml:space="preserve">Cheltuieli cu activitățile obligatorii de informare și publicitate aferente proiectului  </v>
      </c>
      <c r="C33" s="20">
        <f>'5-Buget_cerere'!I32</f>
        <v>0</v>
      </c>
      <c r="D33" s="5" t="str">
        <f t="shared" ref="D33:D36" si="13">IF(E33+F33+G33+H33+I33+J33+K33&lt;&gt;C33,"Eroare!","")</f>
        <v/>
      </c>
      <c r="E33" s="2">
        <v>0</v>
      </c>
      <c r="F33" s="2">
        <v>0</v>
      </c>
      <c r="G33" s="2">
        <v>0</v>
      </c>
      <c r="H33" s="2">
        <v>0</v>
      </c>
      <c r="I33" s="2">
        <v>0</v>
      </c>
      <c r="J33" s="2">
        <v>0</v>
      </c>
      <c r="K33" s="2">
        <v>0</v>
      </c>
      <c r="L33" s="17"/>
      <c r="M33" s="17"/>
    </row>
    <row r="34" spans="1:13" s="18" customFormat="1" ht="27.6" hidden="1" x14ac:dyDescent="0.3">
      <c r="A34" s="220" t="str">
        <f>'5-Buget_cerere'!A33</f>
        <v xml:space="preserve">6.2. </v>
      </c>
      <c r="B34" s="19" t="str">
        <f>'5-Buget_cerere'!B33</f>
        <v xml:space="preserve">Cheltuielile de promovare a obiectivului de investiție </v>
      </c>
      <c r="C34" s="20">
        <f>'5-Buget_cerere'!I33</f>
        <v>0</v>
      </c>
      <c r="D34" s="5" t="str">
        <f t="shared" si="13"/>
        <v/>
      </c>
      <c r="E34" s="2"/>
      <c r="F34" s="2"/>
      <c r="G34" s="2"/>
      <c r="H34" s="2"/>
      <c r="I34" s="2"/>
      <c r="J34" s="2"/>
      <c r="K34" s="2"/>
      <c r="L34" s="17"/>
      <c r="M34" s="17"/>
    </row>
    <row r="35" spans="1:13" s="18" customFormat="1" ht="14.4" hidden="1" x14ac:dyDescent="0.3">
      <c r="A35" s="220"/>
      <c r="B35" s="19"/>
      <c r="C35" s="20"/>
      <c r="D35" s="5" t="str">
        <f t="shared" si="13"/>
        <v/>
      </c>
      <c r="E35" s="2"/>
      <c r="F35" s="2"/>
      <c r="G35" s="2"/>
      <c r="H35" s="2"/>
      <c r="I35" s="2"/>
      <c r="J35" s="2"/>
      <c r="K35" s="2"/>
      <c r="L35" s="17"/>
      <c r="M35" s="17"/>
    </row>
    <row r="36" spans="1:13" s="18" customFormat="1" ht="14.4" x14ac:dyDescent="0.3">
      <c r="A36" s="219"/>
      <c r="B36" s="23" t="str">
        <f>'5-Buget_cerere'!B35</f>
        <v>TOTAL CAPITOL 5</v>
      </c>
      <c r="C36" s="20">
        <f>'5-Buget_cerere'!I35</f>
        <v>0</v>
      </c>
      <c r="D36" s="5" t="str">
        <f t="shared" si="13"/>
        <v/>
      </c>
      <c r="E36" s="24">
        <f>SUM(E33:E34)</f>
        <v>0</v>
      </c>
      <c r="F36" s="24">
        <f t="shared" ref="F36:H36" si="14">SUM(F33:F34)</f>
        <v>0</v>
      </c>
      <c r="G36" s="24">
        <f t="shared" si="14"/>
        <v>0</v>
      </c>
      <c r="H36" s="24">
        <f t="shared" si="14"/>
        <v>0</v>
      </c>
      <c r="I36" s="24">
        <f t="shared" ref="I36:K36" si="15">SUM(I33:I34)</f>
        <v>0</v>
      </c>
      <c r="J36" s="24">
        <f t="shared" si="15"/>
        <v>0</v>
      </c>
      <c r="K36" s="24">
        <f t="shared" si="15"/>
        <v>0</v>
      </c>
      <c r="L36" s="17"/>
      <c r="M36" s="17"/>
    </row>
    <row r="37" spans="1:13" s="18" customFormat="1" ht="14.4" x14ac:dyDescent="0.3">
      <c r="A37" s="219" t="str">
        <f>'5-Buget_cerere'!A36</f>
        <v>CAP. 6</v>
      </c>
      <c r="B37" s="483" t="str">
        <f>'5-Buget_cerere'!B36</f>
        <v>Audit financiar</v>
      </c>
      <c r="C37" s="484"/>
      <c r="D37" s="484"/>
      <c r="E37" s="484"/>
      <c r="F37" s="484"/>
      <c r="G37" s="484"/>
      <c r="H37" s="485"/>
      <c r="I37" s="17"/>
      <c r="J37" s="21"/>
      <c r="K37" s="17"/>
      <c r="L37" s="17"/>
      <c r="M37" s="17"/>
    </row>
    <row r="38" spans="1:13" s="18" customFormat="1" ht="14.4" x14ac:dyDescent="0.3">
      <c r="A38" s="219" t="str">
        <f>'5-Buget_cerere'!A37</f>
        <v>6.1.</v>
      </c>
      <c r="B38" s="179" t="str">
        <f>'5-Buget_cerere'!B37</f>
        <v>Audit financiar</v>
      </c>
      <c r="C38" s="20">
        <f>'5-Buget_cerere'!I37</f>
        <v>0</v>
      </c>
      <c r="D38" s="5" t="str">
        <f>IF(E38+F38+G38+H38+I38+J38+K38&lt;&gt;C38,"Eroare!","")</f>
        <v/>
      </c>
      <c r="E38" s="2">
        <v>0</v>
      </c>
      <c r="F38" s="2">
        <v>0</v>
      </c>
      <c r="G38" s="2">
        <v>0</v>
      </c>
      <c r="H38" s="2">
        <v>0</v>
      </c>
      <c r="I38" s="2">
        <v>0</v>
      </c>
      <c r="J38" s="2">
        <v>0</v>
      </c>
      <c r="K38" s="2">
        <v>0</v>
      </c>
      <c r="L38" s="17"/>
      <c r="M38" s="17"/>
    </row>
    <row r="39" spans="1:13" s="18" customFormat="1" ht="14.4" x14ac:dyDescent="0.3">
      <c r="A39" s="219"/>
      <c r="B39" s="101" t="str">
        <f>'5-Buget_cerere'!B39</f>
        <v>TOTAL CAPITOL 6</v>
      </c>
      <c r="C39" s="20">
        <f>'5-Buget_cerere'!I39</f>
        <v>0</v>
      </c>
      <c r="D39" s="5" t="str">
        <f t="shared" ref="D39:D47" si="16">IF(E39+F39+G39+H39+I39+J39+K39&lt;&gt;C39,"Eroare!","")</f>
        <v/>
      </c>
      <c r="E39" s="24">
        <f>SUM(E38)</f>
        <v>0</v>
      </c>
      <c r="F39" s="24">
        <f t="shared" ref="F39:H39" si="17">SUM(F38)</f>
        <v>0</v>
      </c>
      <c r="G39" s="24">
        <f t="shared" si="17"/>
        <v>0</v>
      </c>
      <c r="H39" s="24">
        <f t="shared" si="17"/>
        <v>0</v>
      </c>
      <c r="I39" s="24">
        <f t="shared" ref="I39:K39" si="18">SUM(I38)</f>
        <v>0</v>
      </c>
      <c r="J39" s="24">
        <f t="shared" si="18"/>
        <v>0</v>
      </c>
      <c r="K39" s="24">
        <f t="shared" si="18"/>
        <v>0</v>
      </c>
      <c r="L39" s="17"/>
      <c r="M39" s="17"/>
    </row>
    <row r="40" spans="1:13" s="18" customFormat="1" ht="14.4" hidden="1" x14ac:dyDescent="0.3">
      <c r="A40" s="219" t="e">
        <f>'5-Buget_cerere'!#REF!</f>
        <v>#REF!</v>
      </c>
      <c r="B40" s="16" t="e">
        <f>'5-Buget_cerere'!#REF!</f>
        <v>#REF!</v>
      </c>
      <c r="C40" s="20" t="e">
        <f>'5-Buget_cerere'!#REF!</f>
        <v>#REF!</v>
      </c>
      <c r="D40" s="5" t="e">
        <f t="shared" si="16"/>
        <v>#REF!</v>
      </c>
      <c r="E40" s="2">
        <v>0</v>
      </c>
      <c r="F40" s="2">
        <v>0</v>
      </c>
      <c r="G40" s="2">
        <v>0</v>
      </c>
      <c r="H40" s="2">
        <v>0</v>
      </c>
      <c r="I40" s="2">
        <v>0</v>
      </c>
      <c r="J40" s="2">
        <v>0</v>
      </c>
      <c r="K40" s="2">
        <v>0</v>
      </c>
      <c r="L40" s="17"/>
      <c r="M40" s="17"/>
    </row>
    <row r="41" spans="1:13" s="18" customFormat="1" ht="14.4" hidden="1" x14ac:dyDescent="0.3">
      <c r="A41" s="219" t="e">
        <f>'5-Buget_cerere'!#REF!</f>
        <v>#REF!</v>
      </c>
      <c r="B41" s="16" t="e">
        <f>'5-Buget_cerere'!#REF!</f>
        <v>#REF!</v>
      </c>
      <c r="C41" s="20" t="e">
        <f>'5-Buget_cerere'!#REF!</f>
        <v>#REF!</v>
      </c>
      <c r="D41" s="5" t="e">
        <f t="shared" si="16"/>
        <v>#REF!</v>
      </c>
      <c r="E41" s="2">
        <v>0</v>
      </c>
      <c r="F41" s="2">
        <v>0</v>
      </c>
      <c r="G41" s="2">
        <v>0</v>
      </c>
      <c r="H41" s="2">
        <v>0</v>
      </c>
      <c r="I41" s="2">
        <v>0</v>
      </c>
      <c r="J41" s="2">
        <v>0</v>
      </c>
      <c r="K41" s="2">
        <v>0</v>
      </c>
      <c r="L41" s="17"/>
      <c r="M41" s="17"/>
    </row>
    <row r="42" spans="1:13" s="18" customFormat="1" ht="14.4" hidden="1" x14ac:dyDescent="0.3">
      <c r="A42" s="219" t="e">
        <f>'5-Buget_cerere'!#REF!</f>
        <v>#REF!</v>
      </c>
      <c r="B42" s="16" t="e">
        <f>'5-Buget_cerere'!#REF!</f>
        <v>#REF!</v>
      </c>
      <c r="C42" s="20" t="e">
        <f>'5-Buget_cerere'!#REF!</f>
        <v>#REF!</v>
      </c>
      <c r="D42" s="5" t="e">
        <f t="shared" si="16"/>
        <v>#REF!</v>
      </c>
      <c r="E42" s="2">
        <v>0</v>
      </c>
      <c r="F42" s="2">
        <v>0</v>
      </c>
      <c r="G42" s="2">
        <v>0</v>
      </c>
      <c r="H42" s="2">
        <v>0</v>
      </c>
      <c r="I42" s="2">
        <v>0</v>
      </c>
      <c r="J42" s="2">
        <v>0</v>
      </c>
      <c r="K42" s="2">
        <v>0</v>
      </c>
      <c r="L42" s="17"/>
      <c r="M42" s="17"/>
    </row>
    <row r="43" spans="1:13" s="18" customFormat="1" ht="14.4" hidden="1" x14ac:dyDescent="0.3">
      <c r="A43" s="219" t="e">
        <f>'5-Buget_cerere'!#REF!</f>
        <v>#REF!</v>
      </c>
      <c r="B43" s="16" t="e">
        <f>'5-Buget_cerere'!#REF!</f>
        <v>#REF!</v>
      </c>
      <c r="C43" s="20" t="e">
        <f>'5-Buget_cerere'!#REF!</f>
        <v>#REF!</v>
      </c>
      <c r="D43" s="5" t="e">
        <f t="shared" si="16"/>
        <v>#REF!</v>
      </c>
      <c r="E43" s="2">
        <v>0</v>
      </c>
      <c r="F43" s="2">
        <v>0</v>
      </c>
      <c r="G43" s="2">
        <v>0</v>
      </c>
      <c r="H43" s="2">
        <v>0</v>
      </c>
      <c r="I43" s="2">
        <v>0</v>
      </c>
      <c r="J43" s="2">
        <v>0</v>
      </c>
      <c r="K43" s="2">
        <v>0</v>
      </c>
      <c r="L43" s="17"/>
      <c r="M43" s="17"/>
    </row>
    <row r="44" spans="1:13" s="18" customFormat="1" ht="14.4" hidden="1" x14ac:dyDescent="0.3">
      <c r="A44" s="219" t="e">
        <f>'5-Buget_cerere'!#REF!</f>
        <v>#REF!</v>
      </c>
      <c r="B44" s="16" t="e">
        <f>'5-Buget_cerere'!#REF!</f>
        <v>#REF!</v>
      </c>
      <c r="C44" s="20" t="e">
        <f>'5-Buget_cerere'!#REF!</f>
        <v>#REF!</v>
      </c>
      <c r="D44" s="5" t="e">
        <f t="shared" si="16"/>
        <v>#REF!</v>
      </c>
      <c r="E44" s="2"/>
      <c r="F44" s="2"/>
      <c r="G44" s="2"/>
      <c r="H44" s="2"/>
      <c r="I44" s="2"/>
      <c r="J44" s="2"/>
      <c r="K44" s="2"/>
      <c r="L44" s="17"/>
      <c r="M44" s="17"/>
    </row>
    <row r="45" spans="1:13" s="18" customFormat="1" ht="14.4" hidden="1" x14ac:dyDescent="0.3">
      <c r="A45" s="219" t="e">
        <f>'5-Buget_cerere'!#REF!</f>
        <v>#REF!</v>
      </c>
      <c r="B45" s="16" t="e">
        <f>'5-Buget_cerere'!#REF!</f>
        <v>#REF!</v>
      </c>
      <c r="C45" s="20" t="e">
        <f>'5-Buget_cerere'!#REF!</f>
        <v>#REF!</v>
      </c>
      <c r="D45" s="5" t="e">
        <f t="shared" si="16"/>
        <v>#REF!</v>
      </c>
      <c r="E45" s="2"/>
      <c r="F45" s="2"/>
      <c r="G45" s="2"/>
      <c r="H45" s="2"/>
      <c r="I45" s="2"/>
      <c r="J45" s="2"/>
      <c r="K45" s="2"/>
      <c r="L45" s="17"/>
      <c r="M45" s="17"/>
    </row>
    <row r="46" spans="1:13" s="18" customFormat="1" ht="14.4" hidden="1" x14ac:dyDescent="0.3">
      <c r="A46" s="219" t="e">
        <f>'5-Buget_cerere'!#REF!</f>
        <v>#REF!</v>
      </c>
      <c r="B46" s="16" t="e">
        <f>'5-Buget_cerere'!#REF!</f>
        <v>#REF!</v>
      </c>
      <c r="C46" s="20">
        <f>'5-Buget_cerere'!I39</f>
        <v>0</v>
      </c>
      <c r="D46" s="5" t="str">
        <f t="shared" si="16"/>
        <v/>
      </c>
      <c r="E46" s="2"/>
      <c r="F46" s="2"/>
      <c r="G46" s="2"/>
      <c r="H46" s="2"/>
      <c r="I46" s="2"/>
      <c r="J46" s="2"/>
      <c r="K46" s="2"/>
      <c r="L46" s="17"/>
      <c r="M46" s="17"/>
    </row>
    <row r="47" spans="1:13" s="26" customFormat="1" ht="14.4" x14ac:dyDescent="0.3">
      <c r="A47" s="221"/>
      <c r="B47" s="25" t="str">
        <f>'5-Buget_cerere'!B41</f>
        <v>TOTAL GENERAL</v>
      </c>
      <c r="C47" s="20">
        <f>'5-Buget_cerere'!I41</f>
        <v>0</v>
      </c>
      <c r="D47" s="5" t="str">
        <f t="shared" si="16"/>
        <v/>
      </c>
      <c r="E47" s="24">
        <f>E39+E36+E31+E26+E21+E11</f>
        <v>0</v>
      </c>
      <c r="F47" s="24">
        <f t="shared" ref="F47:H47" si="19">F39+F36+F31+F26+F21+F11</f>
        <v>0</v>
      </c>
      <c r="G47" s="24">
        <f t="shared" si="19"/>
        <v>0</v>
      </c>
      <c r="H47" s="24">
        <f t="shared" si="19"/>
        <v>0</v>
      </c>
      <c r="I47" s="24">
        <f t="shared" ref="I47:K47" si="20">I39+I36+I31+I26+I21+I11</f>
        <v>0</v>
      </c>
      <c r="J47" s="24">
        <f t="shared" si="20"/>
        <v>0</v>
      </c>
      <c r="K47" s="24">
        <f t="shared" si="20"/>
        <v>0</v>
      </c>
      <c r="L47" s="17"/>
      <c r="M47" s="17"/>
    </row>
    <row r="48" spans="1:13" s="31" customFormat="1" x14ac:dyDescent="0.3">
      <c r="A48" s="27"/>
      <c r="B48" s="28"/>
      <c r="C48" s="29"/>
      <c r="D48" s="30"/>
      <c r="E48" s="11"/>
      <c r="F48" s="11"/>
      <c r="G48" s="11"/>
      <c r="H48" s="11"/>
      <c r="I48" s="21"/>
      <c r="J48" s="21"/>
      <c r="K48" s="21"/>
      <c r="L48" s="21"/>
      <c r="M48" s="21"/>
    </row>
    <row r="49" spans="1:13" s="31" customFormat="1" x14ac:dyDescent="0.3">
      <c r="A49" s="27"/>
      <c r="B49" s="32"/>
      <c r="C49" s="29"/>
      <c r="D49" s="30"/>
      <c r="E49" s="11"/>
      <c r="F49" s="11"/>
      <c r="G49" s="11"/>
      <c r="H49" s="11"/>
      <c r="I49" s="21"/>
      <c r="J49" s="21"/>
      <c r="K49" s="21"/>
      <c r="L49" s="21"/>
      <c r="M49" s="21"/>
    </row>
    <row r="50" spans="1:13" s="34" customFormat="1" x14ac:dyDescent="0.3">
      <c r="A50" s="496" t="s">
        <v>62</v>
      </c>
      <c r="B50" s="496"/>
      <c r="C50" s="491" t="s">
        <v>53</v>
      </c>
      <c r="D50" s="492" t="s">
        <v>54</v>
      </c>
      <c r="E50" s="497" t="s">
        <v>33</v>
      </c>
      <c r="F50" s="498"/>
      <c r="G50" s="498"/>
      <c r="H50" s="498"/>
      <c r="I50" s="498"/>
      <c r="J50" s="498"/>
      <c r="K50" s="498"/>
      <c r="L50" s="7"/>
      <c r="M50" s="7"/>
    </row>
    <row r="51" spans="1:13" s="35" customFormat="1" x14ac:dyDescent="0.3">
      <c r="A51" s="496"/>
      <c r="B51" s="496"/>
      <c r="C51" s="491"/>
      <c r="D51" s="492"/>
      <c r="E51" s="12" t="s">
        <v>29</v>
      </c>
      <c r="F51" s="12" t="s">
        <v>30</v>
      </c>
      <c r="G51" s="12" t="s">
        <v>31</v>
      </c>
      <c r="H51" s="12" t="s">
        <v>32</v>
      </c>
      <c r="I51" s="181" t="s">
        <v>67</v>
      </c>
      <c r="J51" s="181" t="s">
        <v>68</v>
      </c>
      <c r="K51" s="181" t="s">
        <v>69</v>
      </c>
      <c r="L51" s="13"/>
      <c r="M51" s="13"/>
    </row>
    <row r="52" spans="1:13" s="39" customFormat="1" x14ac:dyDescent="0.3">
      <c r="A52" s="508" t="s">
        <v>71</v>
      </c>
      <c r="B52" s="508"/>
      <c r="C52" s="36">
        <f>'5-Buget_cerere'!C45</f>
        <v>0</v>
      </c>
      <c r="D52" s="5" t="str">
        <f>IF(E52+F52+G52+H52+I52+J52+K52&lt;&gt;C52,"Eroare!","")</f>
        <v/>
      </c>
      <c r="E52" s="3">
        <f>E47</f>
        <v>0</v>
      </c>
      <c r="F52" s="3">
        <f t="shared" ref="F52:H52" si="21">F47</f>
        <v>0</v>
      </c>
      <c r="G52" s="3">
        <f t="shared" si="21"/>
        <v>0</v>
      </c>
      <c r="H52" s="3">
        <f t="shared" si="21"/>
        <v>0</v>
      </c>
      <c r="I52" s="3">
        <f t="shared" ref="I52:K52" si="22">I47</f>
        <v>0</v>
      </c>
      <c r="J52" s="3">
        <f t="shared" si="22"/>
        <v>0</v>
      </c>
      <c r="K52" s="3">
        <f t="shared" si="22"/>
        <v>0</v>
      </c>
      <c r="L52" s="37"/>
      <c r="M52" s="37"/>
    </row>
    <row r="53" spans="1:13" s="39" customFormat="1" x14ac:dyDescent="0.3">
      <c r="A53" s="510" t="s">
        <v>73</v>
      </c>
      <c r="B53" s="511"/>
      <c r="C53" s="55">
        <f>'5-Buget_cerere'!G41</f>
        <v>0</v>
      </c>
      <c r="D53" s="5" t="str">
        <f t="shared" ref="D53:D57" si="23">IF(E53+F53+G53+H53+I53+J53+K53&lt;&gt;C53,"Eroare!","")</f>
        <v/>
      </c>
      <c r="E53" s="56">
        <v>0</v>
      </c>
      <c r="F53" s="56">
        <v>0</v>
      </c>
      <c r="G53" s="56">
        <v>0</v>
      </c>
      <c r="H53" s="56">
        <v>0</v>
      </c>
      <c r="I53" s="56">
        <v>0</v>
      </c>
      <c r="J53" s="56">
        <v>0</v>
      </c>
      <c r="K53" s="56">
        <v>0</v>
      </c>
      <c r="L53" s="37"/>
      <c r="M53" s="37"/>
    </row>
    <row r="54" spans="1:13" s="39" customFormat="1" x14ac:dyDescent="0.3">
      <c r="A54" s="508" t="s">
        <v>55</v>
      </c>
      <c r="B54" s="508"/>
      <c r="C54" s="36">
        <f>'5-Buget_cerere'!C48</f>
        <v>0</v>
      </c>
      <c r="D54" s="5" t="str">
        <f t="shared" si="23"/>
        <v/>
      </c>
      <c r="E54" s="3">
        <f>SUM(E55:E56)</f>
        <v>0</v>
      </c>
      <c r="F54" s="3">
        <f t="shared" ref="F54:H54" si="24">SUM(F55:F56)</f>
        <v>0</v>
      </c>
      <c r="G54" s="3">
        <f t="shared" si="24"/>
        <v>0</v>
      </c>
      <c r="H54" s="3">
        <f t="shared" si="24"/>
        <v>0</v>
      </c>
      <c r="I54" s="3">
        <f t="shared" ref="I54:K54" si="25">SUM(I55:I56)</f>
        <v>0</v>
      </c>
      <c r="J54" s="3">
        <f t="shared" si="25"/>
        <v>0</v>
      </c>
      <c r="K54" s="3">
        <f t="shared" si="25"/>
        <v>0</v>
      </c>
      <c r="L54" s="37"/>
      <c r="M54" s="37"/>
    </row>
    <row r="55" spans="1:13" s="35" customFormat="1" x14ac:dyDescent="0.3">
      <c r="A55" s="509" t="s">
        <v>63</v>
      </c>
      <c r="B55" s="509"/>
      <c r="C55" s="36"/>
      <c r="D55" s="5"/>
      <c r="E55" s="2">
        <v>0</v>
      </c>
      <c r="F55" s="2">
        <v>0</v>
      </c>
      <c r="G55" s="2">
        <v>0</v>
      </c>
      <c r="H55" s="2">
        <v>0</v>
      </c>
      <c r="I55" s="2">
        <v>0</v>
      </c>
      <c r="J55" s="2">
        <v>0</v>
      </c>
      <c r="K55" s="2">
        <v>0</v>
      </c>
      <c r="L55" s="13"/>
      <c r="M55" s="13"/>
    </row>
    <row r="56" spans="1:13" s="35" customFormat="1" x14ac:dyDescent="0.3">
      <c r="A56" s="509" t="s">
        <v>64</v>
      </c>
      <c r="B56" s="509"/>
      <c r="C56" s="36"/>
      <c r="D56" s="5"/>
      <c r="E56" s="2">
        <v>0</v>
      </c>
      <c r="F56" s="2">
        <v>0</v>
      </c>
      <c r="G56" s="2">
        <v>0</v>
      </c>
      <c r="H56" s="2">
        <v>0</v>
      </c>
      <c r="I56" s="2">
        <v>0</v>
      </c>
      <c r="J56" s="2">
        <v>0</v>
      </c>
      <c r="K56" s="2">
        <v>0</v>
      </c>
      <c r="L56" s="13"/>
      <c r="M56" s="13"/>
    </row>
    <row r="57" spans="1:13" s="39" customFormat="1" x14ac:dyDescent="0.3">
      <c r="A57" s="508" t="str">
        <f>'5-Buget_cerere'!B51</f>
        <v>ASISTENŢĂ FINANCIARĂ NERAMBURSABILĂ SOLICITATĂ</v>
      </c>
      <c r="B57" s="508"/>
      <c r="C57" s="36">
        <f>'5-Buget_cerere'!C51</f>
        <v>0</v>
      </c>
      <c r="D57" s="5" t="str">
        <f t="shared" si="23"/>
        <v/>
      </c>
      <c r="E57" s="2">
        <v>0</v>
      </c>
      <c r="F57" s="2">
        <v>0</v>
      </c>
      <c r="G57" s="2">
        <v>0</v>
      </c>
      <c r="H57" s="2">
        <v>0</v>
      </c>
      <c r="I57" s="2">
        <v>0</v>
      </c>
      <c r="J57" s="2">
        <v>0</v>
      </c>
      <c r="K57" s="2">
        <v>0</v>
      </c>
      <c r="L57" s="37"/>
      <c r="M57" s="37"/>
    </row>
    <row r="58" spans="1:13" s="42" customFormat="1" ht="14.4" x14ac:dyDescent="0.3">
      <c r="A58" s="40"/>
      <c r="B58" s="41"/>
      <c r="C58" s="29"/>
      <c r="D58" s="30"/>
      <c r="E58" s="11"/>
      <c r="F58" s="11"/>
      <c r="G58" s="11"/>
      <c r="H58" s="11"/>
      <c r="I58" s="37"/>
      <c r="J58" s="21"/>
      <c r="K58" s="37"/>
      <c r="L58" s="37"/>
      <c r="M58" s="37"/>
    </row>
    <row r="59" spans="1:13" s="42" customFormat="1" ht="14.4" x14ac:dyDescent="0.3">
      <c r="A59" s="40"/>
      <c r="B59" s="43"/>
      <c r="C59" s="29"/>
      <c r="D59" s="30"/>
      <c r="E59" s="11"/>
      <c r="F59" s="11"/>
      <c r="G59" s="11"/>
      <c r="H59" s="11"/>
      <c r="I59" s="37"/>
      <c r="J59" s="37"/>
      <c r="K59" s="37"/>
      <c r="L59" s="37"/>
      <c r="M59" s="37"/>
    </row>
    <row r="60" spans="1:13" s="15" customFormat="1" ht="14.4" x14ac:dyDescent="0.3">
      <c r="A60" s="501" t="s">
        <v>52</v>
      </c>
      <c r="B60" s="501"/>
      <c r="C60" s="501"/>
      <c r="D60" s="30"/>
      <c r="E60" s="11"/>
      <c r="F60" s="11"/>
      <c r="G60" s="11"/>
      <c r="H60" s="11"/>
      <c r="I60" s="13"/>
      <c r="J60" s="13"/>
      <c r="K60" s="13"/>
      <c r="L60" s="13"/>
      <c r="M60" s="13"/>
    </row>
    <row r="61" spans="1:13" s="46" customFormat="1" ht="15" customHeight="1" x14ac:dyDescent="0.3">
      <c r="A61" s="506" t="s">
        <v>7</v>
      </c>
      <c r="B61" s="507"/>
      <c r="C61" s="45" t="s">
        <v>56</v>
      </c>
      <c r="E61" s="33" t="s">
        <v>29</v>
      </c>
      <c r="F61" s="33" t="s">
        <v>30</v>
      </c>
      <c r="G61" s="33" t="s">
        <v>31</v>
      </c>
      <c r="H61" s="33" t="s">
        <v>32</v>
      </c>
      <c r="I61" s="33" t="s">
        <v>67</v>
      </c>
      <c r="J61" s="181" t="s">
        <v>68</v>
      </c>
      <c r="K61" s="181" t="s">
        <v>70</v>
      </c>
      <c r="M61" s="14"/>
    </row>
    <row r="62" spans="1:13" s="46" customFormat="1" ht="15" customHeight="1" x14ac:dyDescent="0.3">
      <c r="A62" s="504" t="s">
        <v>0</v>
      </c>
      <c r="B62" s="505"/>
      <c r="C62" s="5">
        <f>SUM(E62:K62)</f>
        <v>0</v>
      </c>
      <c r="E62" s="3">
        <f>E56</f>
        <v>0</v>
      </c>
      <c r="F62" s="3">
        <f>F56</f>
        <v>0</v>
      </c>
      <c r="G62" s="3">
        <f>G56</f>
        <v>0</v>
      </c>
      <c r="H62" s="3">
        <f>H56</f>
        <v>0</v>
      </c>
      <c r="I62" s="3">
        <f t="shared" ref="I62:K62" si="26">I56</f>
        <v>0</v>
      </c>
      <c r="J62" s="3">
        <f t="shared" si="26"/>
        <v>0</v>
      </c>
      <c r="K62" s="3">
        <f t="shared" si="26"/>
        <v>0</v>
      </c>
      <c r="M62" s="14"/>
    </row>
    <row r="63" spans="1:13" s="46" customFormat="1" ht="15" customHeight="1" x14ac:dyDescent="0.3">
      <c r="A63" s="504" t="s">
        <v>1</v>
      </c>
      <c r="B63" s="505"/>
      <c r="C63" s="5">
        <f>SUM(E63:K63)</f>
        <v>0</v>
      </c>
      <c r="E63" s="2">
        <v>0</v>
      </c>
      <c r="F63" s="2">
        <v>0</v>
      </c>
      <c r="G63" s="2">
        <v>0</v>
      </c>
      <c r="H63" s="2">
        <v>0</v>
      </c>
      <c r="I63" s="2">
        <v>0</v>
      </c>
      <c r="J63" s="2">
        <v>0</v>
      </c>
      <c r="K63" s="2">
        <v>0</v>
      </c>
      <c r="M63" s="14"/>
    </row>
    <row r="64" spans="1:13" s="46" customFormat="1" ht="15" customHeight="1" x14ac:dyDescent="0.3">
      <c r="A64" s="504" t="s">
        <v>2</v>
      </c>
      <c r="B64" s="505"/>
      <c r="C64" s="5">
        <f>SUM(E64:K64)</f>
        <v>0</v>
      </c>
      <c r="E64" s="2">
        <v>0</v>
      </c>
      <c r="F64" s="2">
        <v>0</v>
      </c>
      <c r="G64" s="2">
        <v>0</v>
      </c>
      <c r="H64" s="2">
        <v>0</v>
      </c>
      <c r="I64" s="2">
        <v>0</v>
      </c>
      <c r="J64" s="2">
        <v>0</v>
      </c>
      <c r="K64" s="2">
        <v>0</v>
      </c>
      <c r="M64" s="14"/>
    </row>
    <row r="65" spans="1:13" s="48" customFormat="1" ht="15" customHeight="1" x14ac:dyDescent="0.3">
      <c r="A65" s="502" t="s">
        <v>3</v>
      </c>
      <c r="B65" s="503"/>
      <c r="C65" s="5">
        <f>SUM(E65:K65)</f>
        <v>0</v>
      </c>
      <c r="E65" s="3">
        <f>E64+E63</f>
        <v>0</v>
      </c>
      <c r="F65" s="3">
        <f>F64+F63</f>
        <v>0</v>
      </c>
      <c r="G65" s="3">
        <f>G64+G63</f>
        <v>0</v>
      </c>
      <c r="H65" s="3">
        <f>H64+H63</f>
        <v>0</v>
      </c>
      <c r="I65" s="3">
        <f>I64+I63</f>
        <v>0</v>
      </c>
      <c r="J65" s="3">
        <f>J64+J63</f>
        <v>0</v>
      </c>
      <c r="K65" s="3">
        <f t="shared" ref="I65:K65" si="27">K64+K63</f>
        <v>0</v>
      </c>
      <c r="M65" s="38"/>
    </row>
    <row r="66" spans="1:13" s="15" customFormat="1" ht="14.4" hidden="1" x14ac:dyDescent="0.3">
      <c r="A66" s="44"/>
      <c r="B66" s="49"/>
      <c r="C66" s="5">
        <f t="shared" ref="C63:C81" si="28">SUM(D66:K66)</f>
        <v>0</v>
      </c>
      <c r="D66" s="109" t="s">
        <v>175</v>
      </c>
      <c r="E66" s="109" t="s">
        <v>176</v>
      </c>
      <c r="F66" s="109" t="s">
        <v>177</v>
      </c>
      <c r="G66" s="109" t="s">
        <v>178</v>
      </c>
      <c r="H66" s="109" t="s">
        <v>179</v>
      </c>
      <c r="I66" s="13"/>
      <c r="J66" s="13"/>
      <c r="K66" s="13"/>
      <c r="L66" s="13"/>
      <c r="M66" s="13"/>
    </row>
    <row r="67" spans="1:13" s="15" customFormat="1" ht="14.4" hidden="1" x14ac:dyDescent="0.3">
      <c r="A67" s="44"/>
      <c r="B67" s="49"/>
      <c r="C67" s="5">
        <f t="shared" si="28"/>
        <v>0</v>
      </c>
      <c r="D67" s="47"/>
      <c r="E67" s="47"/>
      <c r="F67" s="47"/>
      <c r="G67" s="47"/>
      <c r="H67" s="47"/>
      <c r="I67" s="13"/>
      <c r="J67" s="13"/>
      <c r="K67" s="13"/>
      <c r="L67" s="13"/>
      <c r="M67" s="13"/>
    </row>
    <row r="68" spans="1:13" s="15" customFormat="1" ht="14.4" hidden="1" x14ac:dyDescent="0.3">
      <c r="A68" s="44"/>
      <c r="B68" s="49"/>
      <c r="C68" s="5">
        <f t="shared" si="28"/>
        <v>0</v>
      </c>
      <c r="D68" s="2">
        <v>0</v>
      </c>
      <c r="E68" s="2">
        <v>0</v>
      </c>
      <c r="F68" s="2">
        <v>0</v>
      </c>
      <c r="G68" s="2">
        <v>0</v>
      </c>
      <c r="H68" s="2">
        <v>0</v>
      </c>
      <c r="I68" s="13"/>
      <c r="J68" s="13"/>
      <c r="K68" s="13"/>
      <c r="L68" s="13"/>
      <c r="M68" s="13"/>
    </row>
    <row r="69" spans="1:13" s="15" customFormat="1" ht="14.4" hidden="1" x14ac:dyDescent="0.3">
      <c r="A69" s="44"/>
      <c r="B69" s="49"/>
      <c r="C69" s="5">
        <f t="shared" si="28"/>
        <v>0</v>
      </c>
      <c r="D69" s="2">
        <v>0</v>
      </c>
      <c r="E69" s="2">
        <v>0</v>
      </c>
      <c r="F69" s="2">
        <v>0</v>
      </c>
      <c r="G69" s="2">
        <v>0</v>
      </c>
      <c r="H69" s="2">
        <v>0</v>
      </c>
      <c r="I69" s="13"/>
      <c r="J69" s="13"/>
      <c r="K69" s="13"/>
      <c r="L69" s="13"/>
      <c r="M69" s="13"/>
    </row>
    <row r="70" spans="1:13" s="15" customFormat="1" ht="14.4" hidden="1" x14ac:dyDescent="0.3">
      <c r="A70" s="44"/>
      <c r="B70" s="49"/>
      <c r="C70" s="5">
        <f t="shared" si="28"/>
        <v>0</v>
      </c>
      <c r="D70" s="3">
        <f>D69+D68</f>
        <v>0</v>
      </c>
      <c r="E70" s="3">
        <f>E69+E68</f>
        <v>0</v>
      </c>
      <c r="F70" s="3">
        <f>F69+F68</f>
        <v>0</v>
      </c>
      <c r="G70" s="3">
        <f>G69+G68</f>
        <v>0</v>
      </c>
      <c r="H70" s="3">
        <f>H69+H68</f>
        <v>0</v>
      </c>
      <c r="I70" s="13"/>
      <c r="J70" s="13"/>
      <c r="K70" s="13"/>
      <c r="L70" s="13"/>
      <c r="M70" s="13"/>
    </row>
    <row r="71" spans="1:13" s="15" customFormat="1" ht="14.4" hidden="1" x14ac:dyDescent="0.3">
      <c r="A71" s="44"/>
      <c r="B71" s="49"/>
      <c r="C71" s="5">
        <f t="shared" si="28"/>
        <v>0</v>
      </c>
      <c r="D71" s="109" t="s">
        <v>180</v>
      </c>
      <c r="E71" s="109" t="s">
        <v>181</v>
      </c>
      <c r="F71" s="109" t="s">
        <v>182</v>
      </c>
      <c r="G71" s="109" t="s">
        <v>183</v>
      </c>
      <c r="H71" s="109" t="s">
        <v>184</v>
      </c>
      <c r="I71" s="13"/>
      <c r="J71" s="13"/>
      <c r="K71" s="13"/>
      <c r="L71" s="13"/>
      <c r="M71" s="13"/>
    </row>
    <row r="72" spans="1:13" s="15" customFormat="1" ht="14.4" hidden="1" x14ac:dyDescent="0.3">
      <c r="A72" s="44"/>
      <c r="B72" s="49"/>
      <c r="C72" s="5">
        <f t="shared" si="28"/>
        <v>0</v>
      </c>
      <c r="D72" s="47"/>
      <c r="E72" s="47"/>
      <c r="F72" s="47"/>
      <c r="G72" s="47"/>
      <c r="H72" s="47"/>
      <c r="I72" s="13"/>
      <c r="J72" s="13"/>
      <c r="K72" s="13"/>
      <c r="L72" s="13"/>
      <c r="M72" s="13"/>
    </row>
    <row r="73" spans="1:13" s="15" customFormat="1" ht="14.4" hidden="1" x14ac:dyDescent="0.3">
      <c r="A73" s="44"/>
      <c r="B73" s="49"/>
      <c r="C73" s="5">
        <f t="shared" si="28"/>
        <v>0</v>
      </c>
      <c r="D73" s="2">
        <v>0</v>
      </c>
      <c r="E73" s="2">
        <v>0</v>
      </c>
      <c r="F73" s="2">
        <v>0</v>
      </c>
      <c r="G73" s="2">
        <v>0</v>
      </c>
      <c r="H73" s="2">
        <v>0</v>
      </c>
      <c r="I73" s="13"/>
      <c r="J73" s="13"/>
      <c r="K73" s="13"/>
      <c r="L73" s="13"/>
      <c r="M73" s="13"/>
    </row>
    <row r="74" spans="1:13" s="15" customFormat="1" ht="14.4" hidden="1" x14ac:dyDescent="0.3">
      <c r="A74" s="44"/>
      <c r="B74" s="49"/>
      <c r="C74" s="5">
        <f t="shared" si="28"/>
        <v>0</v>
      </c>
      <c r="D74" s="2">
        <v>0</v>
      </c>
      <c r="E74" s="2">
        <v>0</v>
      </c>
      <c r="F74" s="2">
        <v>0</v>
      </c>
      <c r="G74" s="2">
        <v>0</v>
      </c>
      <c r="H74" s="2">
        <v>0</v>
      </c>
      <c r="I74" s="13"/>
      <c r="J74" s="13"/>
      <c r="K74" s="13"/>
      <c r="L74" s="13"/>
      <c r="M74" s="13"/>
    </row>
    <row r="75" spans="1:13" s="15" customFormat="1" ht="14.4" hidden="1" x14ac:dyDescent="0.3">
      <c r="A75" s="44"/>
      <c r="B75" s="49"/>
      <c r="C75" s="5">
        <f t="shared" si="28"/>
        <v>0</v>
      </c>
      <c r="D75" s="3">
        <f>D74+D73</f>
        <v>0</v>
      </c>
      <c r="E75" s="3">
        <f>E74+E73</f>
        <v>0</v>
      </c>
      <c r="F75" s="3">
        <f>F74+F73</f>
        <v>0</v>
      </c>
      <c r="G75" s="3">
        <f>G74+G73</f>
        <v>0</v>
      </c>
      <c r="H75" s="3">
        <f>H74+H73</f>
        <v>0</v>
      </c>
      <c r="I75" s="13"/>
      <c r="J75" s="13"/>
      <c r="K75" s="13"/>
      <c r="L75" s="13"/>
      <c r="M75" s="13"/>
    </row>
    <row r="76" spans="1:13" s="15" customFormat="1" ht="14.4" hidden="1" x14ac:dyDescent="0.3">
      <c r="A76" s="44"/>
      <c r="B76" s="49"/>
      <c r="C76" s="5">
        <f t="shared" si="28"/>
        <v>0</v>
      </c>
      <c r="D76" s="109" t="s">
        <v>185</v>
      </c>
      <c r="E76" s="109" t="s">
        <v>186</v>
      </c>
      <c r="F76" s="109" t="s">
        <v>187</v>
      </c>
      <c r="G76" s="109" t="s">
        <v>188</v>
      </c>
      <c r="H76" s="109" t="s">
        <v>189</v>
      </c>
      <c r="I76" s="13"/>
      <c r="J76" s="13"/>
      <c r="K76" s="13"/>
      <c r="L76" s="13"/>
      <c r="M76" s="13"/>
    </row>
    <row r="77" spans="1:13" s="15" customFormat="1" ht="14.4" hidden="1" x14ac:dyDescent="0.3">
      <c r="A77" s="44"/>
      <c r="B77" s="49"/>
      <c r="C77" s="5">
        <f t="shared" si="28"/>
        <v>0</v>
      </c>
      <c r="D77" s="47"/>
      <c r="E77" s="47"/>
      <c r="F77" s="47"/>
      <c r="G77" s="47"/>
      <c r="H77" s="47"/>
      <c r="I77" s="13"/>
      <c r="J77" s="13"/>
      <c r="K77" s="13"/>
      <c r="L77" s="13"/>
      <c r="M77" s="13"/>
    </row>
    <row r="78" spans="1:13" s="15" customFormat="1" ht="14.4" hidden="1" x14ac:dyDescent="0.3">
      <c r="A78" s="44"/>
      <c r="B78" s="49"/>
      <c r="C78" s="5">
        <f t="shared" si="28"/>
        <v>0</v>
      </c>
      <c r="D78" s="2">
        <v>0</v>
      </c>
      <c r="E78" s="2">
        <v>0</v>
      </c>
      <c r="F78" s="2">
        <v>0</v>
      </c>
      <c r="G78" s="2">
        <v>0</v>
      </c>
      <c r="H78" s="2">
        <v>0</v>
      </c>
      <c r="I78" s="13"/>
      <c r="J78" s="13"/>
      <c r="K78" s="13"/>
      <c r="L78" s="13"/>
      <c r="M78" s="13"/>
    </row>
    <row r="79" spans="1:13" s="15" customFormat="1" ht="14.4" hidden="1" x14ac:dyDescent="0.3">
      <c r="A79" s="44"/>
      <c r="B79" s="49"/>
      <c r="C79" s="5">
        <f t="shared" si="28"/>
        <v>0</v>
      </c>
      <c r="D79" s="2">
        <v>0</v>
      </c>
      <c r="E79" s="2">
        <v>0</v>
      </c>
      <c r="F79" s="2">
        <v>0</v>
      </c>
      <c r="G79" s="2">
        <v>0</v>
      </c>
      <c r="H79" s="2">
        <v>0</v>
      </c>
      <c r="I79" s="13"/>
      <c r="J79" s="13"/>
      <c r="K79" s="13"/>
      <c r="L79" s="13"/>
      <c r="M79" s="13"/>
    </row>
    <row r="80" spans="1:13" s="15" customFormat="1" ht="14.4" hidden="1" x14ac:dyDescent="0.3">
      <c r="A80" s="44"/>
      <c r="B80" s="49"/>
      <c r="C80" s="5">
        <f t="shared" si="28"/>
        <v>0</v>
      </c>
      <c r="D80" s="3">
        <f>D79+D78</f>
        <v>0</v>
      </c>
      <c r="E80" s="3">
        <f>E79+E78</f>
        <v>0</v>
      </c>
      <c r="F80" s="3">
        <f>F79+F78</f>
        <v>0</v>
      </c>
      <c r="G80" s="3">
        <f>G79+G78</f>
        <v>0</v>
      </c>
      <c r="H80" s="3">
        <f>H79+H78</f>
        <v>0</v>
      </c>
      <c r="I80" s="13"/>
      <c r="J80" s="13"/>
      <c r="K80" s="13"/>
      <c r="L80" s="13"/>
      <c r="M80" s="13"/>
    </row>
    <row r="81" spans="1:13" s="15" customFormat="1" ht="14.4" hidden="1" x14ac:dyDescent="0.3">
      <c r="A81" s="44"/>
      <c r="B81" s="49"/>
      <c r="C81" s="5">
        <f t="shared" si="28"/>
        <v>0</v>
      </c>
      <c r="D81" s="11"/>
      <c r="E81" s="11"/>
      <c r="F81" s="11"/>
      <c r="G81" s="11"/>
      <c r="H81" s="11"/>
      <c r="I81" s="13"/>
      <c r="J81" s="13"/>
      <c r="K81" s="13"/>
      <c r="L81" s="13"/>
      <c r="M81" s="13"/>
    </row>
    <row r="82" spans="1:13" s="15" customFormat="1" ht="14.4" x14ac:dyDescent="0.3">
      <c r="A82" s="44"/>
      <c r="B82" s="49"/>
      <c r="C82" s="29"/>
      <c r="D82" s="30"/>
      <c r="G82" s="54"/>
      <c r="H82" s="54"/>
      <c r="I82" s="13"/>
      <c r="J82" s="13"/>
      <c r="K82" s="13"/>
      <c r="L82" s="13"/>
      <c r="M82" s="13"/>
    </row>
    <row r="83" spans="1:13" s="15" customFormat="1" ht="14.4" x14ac:dyDescent="0.3">
      <c r="A83" s="44"/>
      <c r="B83" s="49"/>
      <c r="C83" s="29"/>
      <c r="D83" s="30"/>
      <c r="E83" s="11"/>
      <c r="F83" s="11"/>
      <c r="G83" s="11"/>
      <c r="H83" s="11"/>
      <c r="I83" s="13"/>
      <c r="J83" s="13"/>
      <c r="K83" s="13"/>
      <c r="L83" s="13"/>
      <c r="M83" s="13"/>
    </row>
    <row r="84" spans="1:13" s="15" customFormat="1" ht="14.4" x14ac:dyDescent="0.3">
      <c r="A84" s="44"/>
      <c r="B84" s="49"/>
      <c r="C84" s="29"/>
      <c r="D84" s="30"/>
      <c r="E84" s="11"/>
      <c r="F84" s="11"/>
      <c r="G84" s="11"/>
      <c r="H84" s="11"/>
      <c r="I84" s="13"/>
      <c r="J84" s="13"/>
      <c r="K84" s="13"/>
      <c r="L84" s="13"/>
      <c r="M84" s="13"/>
    </row>
    <row r="85" spans="1:13" s="15" customFormat="1" ht="14.4" x14ac:dyDescent="0.3">
      <c r="A85" s="44"/>
      <c r="B85" s="49"/>
      <c r="C85" s="29"/>
      <c r="D85" s="30"/>
      <c r="E85" s="11"/>
      <c r="F85" s="11"/>
      <c r="G85" s="11"/>
      <c r="H85" s="11"/>
      <c r="I85" s="13"/>
      <c r="J85" s="13"/>
      <c r="K85" s="13"/>
      <c r="L85" s="13"/>
      <c r="M85" s="13"/>
    </row>
    <row r="86" spans="1:13" s="15" customFormat="1" ht="14.4" x14ac:dyDescent="0.3">
      <c r="A86" s="44"/>
      <c r="B86" s="49"/>
      <c r="C86" s="29"/>
      <c r="D86" s="30"/>
      <c r="E86" s="11"/>
      <c r="F86" s="11"/>
      <c r="G86" s="11"/>
      <c r="H86" s="11"/>
      <c r="I86" s="13"/>
      <c r="J86" s="13"/>
      <c r="K86" s="13"/>
      <c r="L86" s="13"/>
      <c r="M86" s="13"/>
    </row>
    <row r="87" spans="1:13" s="15" customFormat="1" ht="14.4" x14ac:dyDescent="0.3">
      <c r="A87" s="44"/>
      <c r="B87" s="49"/>
      <c r="C87" s="29"/>
      <c r="D87" s="30"/>
      <c r="E87" s="11"/>
      <c r="F87" s="11"/>
      <c r="G87" s="11"/>
      <c r="H87" s="11"/>
      <c r="I87" s="13"/>
      <c r="J87" s="13"/>
      <c r="K87" s="13"/>
      <c r="L87" s="13"/>
      <c r="M87" s="13"/>
    </row>
    <row r="88" spans="1:13" s="15" customFormat="1" ht="14.4" x14ac:dyDescent="0.3">
      <c r="A88" s="44"/>
      <c r="B88" s="49"/>
      <c r="C88" s="29"/>
      <c r="D88" s="30"/>
      <c r="E88" s="11"/>
      <c r="F88" s="11"/>
      <c r="G88" s="11"/>
      <c r="H88" s="11"/>
      <c r="I88" s="13"/>
      <c r="J88" s="13"/>
      <c r="K88" s="13"/>
      <c r="L88" s="13"/>
      <c r="M88" s="13"/>
    </row>
    <row r="89" spans="1:13" s="15" customFormat="1" ht="14.4" x14ac:dyDescent="0.3">
      <c r="A89" s="44"/>
      <c r="B89" s="49"/>
      <c r="C89" s="29"/>
      <c r="D89" s="30"/>
      <c r="E89" s="11"/>
      <c r="F89" s="11"/>
      <c r="G89" s="11"/>
      <c r="H89" s="11"/>
      <c r="I89" s="13"/>
      <c r="J89" s="13"/>
      <c r="K89" s="13"/>
      <c r="L89" s="13"/>
      <c r="M89" s="13"/>
    </row>
    <row r="90" spans="1:13" s="15" customFormat="1" ht="14.4" x14ac:dyDescent="0.3">
      <c r="A90" s="44"/>
      <c r="B90" s="49"/>
      <c r="C90" s="29"/>
      <c r="D90" s="30"/>
      <c r="E90" s="11"/>
      <c r="F90" s="11"/>
      <c r="G90" s="11"/>
      <c r="H90" s="11"/>
      <c r="I90" s="13"/>
      <c r="J90" s="13"/>
      <c r="K90" s="13"/>
      <c r="L90" s="13"/>
      <c r="M90" s="13"/>
    </row>
    <row r="91" spans="1:13" s="15" customFormat="1" ht="14.4" x14ac:dyDescent="0.3">
      <c r="A91" s="44"/>
      <c r="B91" s="49"/>
      <c r="C91" s="29"/>
      <c r="D91" s="30"/>
      <c r="E91" s="11"/>
      <c r="F91" s="11"/>
      <c r="G91" s="11"/>
      <c r="H91" s="11"/>
      <c r="I91" s="13"/>
      <c r="J91" s="13"/>
      <c r="K91" s="13"/>
      <c r="L91" s="13"/>
      <c r="M91" s="13"/>
    </row>
    <row r="92" spans="1:13" s="15" customFormat="1" ht="14.4" x14ac:dyDescent="0.3">
      <c r="A92" s="44"/>
      <c r="B92" s="49"/>
      <c r="C92" s="29"/>
      <c r="D92" s="30"/>
      <c r="E92" s="11"/>
      <c r="F92" s="11"/>
      <c r="G92" s="11"/>
      <c r="H92" s="11"/>
      <c r="I92" s="13"/>
      <c r="J92" s="13"/>
      <c r="K92" s="13"/>
      <c r="L92" s="13"/>
      <c r="M92" s="13"/>
    </row>
    <row r="93" spans="1:13" s="15" customFormat="1" ht="14.4" x14ac:dyDescent="0.3">
      <c r="A93" s="44"/>
      <c r="B93" s="49"/>
      <c r="C93" s="29"/>
      <c r="D93" s="30"/>
      <c r="E93" s="11"/>
      <c r="F93" s="11"/>
      <c r="G93" s="11"/>
      <c r="H93" s="11"/>
      <c r="I93" s="13"/>
      <c r="J93" s="13"/>
      <c r="K93" s="13"/>
      <c r="L93" s="13"/>
      <c r="M93" s="13"/>
    </row>
    <row r="94" spans="1:13" s="15" customFormat="1" ht="14.4" x14ac:dyDescent="0.3">
      <c r="A94" s="44"/>
      <c r="B94" s="49"/>
      <c r="C94" s="29"/>
      <c r="D94" s="30"/>
      <c r="E94" s="11"/>
      <c r="F94" s="11"/>
      <c r="G94" s="11"/>
      <c r="H94" s="11"/>
      <c r="I94" s="13"/>
      <c r="J94" s="13"/>
      <c r="K94" s="13"/>
      <c r="L94" s="13"/>
      <c r="M94" s="13"/>
    </row>
  </sheetData>
  <sheetProtection algorithmName="SHA-512" hashValue="xRsWQX/KUUDEMDdWy4/idraekGZb6OKCwdl+jfLSrH9UwxZKHG9CeqCzmBiKCCQUU259ILgGAYUQmHxhm2V/EQ==" saltValue="hiWqPuMHYli3icrsbPYSCg==" spinCount="100000" sheet="1" formatColumns="0"/>
  <mergeCells count="33">
    <mergeCell ref="A57:B57"/>
    <mergeCell ref="A56:B56"/>
    <mergeCell ref="A55:B55"/>
    <mergeCell ref="A54:B54"/>
    <mergeCell ref="A52:B52"/>
    <mergeCell ref="A53:B53"/>
    <mergeCell ref="A60:C60"/>
    <mergeCell ref="A65:B65"/>
    <mergeCell ref="A64:B64"/>
    <mergeCell ref="A63:B63"/>
    <mergeCell ref="A62:B62"/>
    <mergeCell ref="A61:B61"/>
    <mergeCell ref="C50:C51"/>
    <mergeCell ref="D50:D51"/>
    <mergeCell ref="B12:H12"/>
    <mergeCell ref="B3:C3"/>
    <mergeCell ref="B6:H6"/>
    <mergeCell ref="B4:B5"/>
    <mergeCell ref="C4:C5"/>
    <mergeCell ref="D4:D5"/>
    <mergeCell ref="A50:B51"/>
    <mergeCell ref="B27:H27"/>
    <mergeCell ref="E50:K50"/>
    <mergeCell ref="E4:K4"/>
    <mergeCell ref="B37:H37"/>
    <mergeCell ref="J1:K1"/>
    <mergeCell ref="J2:K2"/>
    <mergeCell ref="B15:H15"/>
    <mergeCell ref="B32:H32"/>
    <mergeCell ref="B22:H22"/>
    <mergeCell ref="A1:H1"/>
    <mergeCell ref="A2:H2"/>
    <mergeCell ref="A4:A5"/>
  </mergeCells>
  <phoneticPr fontId="31" type="noConversion"/>
  <conditionalFormatting sqref="C59:H59">
    <cfRule type="containsText" dxfId="2" priority="16" operator="containsText" text="nu">
      <formula>NOT(ISERROR(SEARCH("nu",C59)))</formula>
    </cfRule>
  </conditionalFormatting>
  <conditionalFormatting sqref="C59:H59">
    <cfRule type="containsText" dxfId="1" priority="10" operator="containsText" text="NU">
      <formula>NOT(ISERROR(SEARCH("NU",C59)))</formula>
    </cfRule>
    <cfRule type="containsText" dxfId="0" priority="11" operator="containsText" text="DA">
      <formula>NOT(ISERROR(SEARCH("DA",C59)))</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6A3AD-6A6A-4D56-8893-98B31804BB6C}">
  <dimension ref="A1:K95"/>
  <sheetViews>
    <sheetView topLeftCell="B1" zoomScale="80" zoomScaleNormal="80" workbookViewId="0">
      <pane ySplit="4" topLeftCell="A77" activePane="bottomLeft" state="frozen"/>
      <selection pane="bottomLeft" activeCell="E13" sqref="E13:E18"/>
    </sheetView>
  </sheetViews>
  <sheetFormatPr defaultRowHeight="13.8" x14ac:dyDescent="0.3"/>
  <cols>
    <col min="1" max="1" width="4.88671875" style="233" hidden="1" customWidth="1"/>
    <col min="2" max="2" width="35" style="233" customWidth="1"/>
    <col min="3" max="3" width="6.5546875" style="233" customWidth="1"/>
    <col min="4" max="4" width="11.44140625" style="233" customWidth="1"/>
    <col min="5" max="5" width="12.77734375" style="233" customWidth="1"/>
    <col min="6" max="6" width="13.88671875" style="233" customWidth="1"/>
    <col min="7" max="7" width="10" style="310" customWidth="1"/>
    <col min="8" max="8" width="15.5546875" style="233" bestFit="1" customWidth="1"/>
    <col min="9" max="9" width="17.88671875" style="233" bestFit="1" customWidth="1"/>
    <col min="10" max="10" width="10.44140625" style="241" bestFit="1" customWidth="1"/>
    <col min="11" max="11" width="10" style="241" customWidth="1"/>
    <col min="12" max="16384" width="8.88671875" style="233"/>
  </cols>
  <sheetData>
    <row r="1" spans="1:11" x14ac:dyDescent="0.3">
      <c r="A1" s="245"/>
      <c r="B1" s="513" t="s">
        <v>476</v>
      </c>
      <c r="C1" s="513"/>
      <c r="D1" s="513"/>
      <c r="E1" s="513"/>
      <c r="F1" s="513"/>
      <c r="G1" s="513"/>
      <c r="H1" s="513"/>
      <c r="I1" s="513"/>
      <c r="J1" s="513"/>
      <c r="K1" s="513"/>
    </row>
    <row r="2" spans="1:11" x14ac:dyDescent="0.3">
      <c r="A2" s="512" t="s">
        <v>424</v>
      </c>
      <c r="B2" s="512"/>
      <c r="C2" s="512"/>
      <c r="D2" s="512"/>
      <c r="E2" s="512"/>
      <c r="F2" s="512"/>
      <c r="G2" s="512"/>
      <c r="H2" s="512"/>
      <c r="I2" s="512"/>
      <c r="J2" s="512"/>
      <c r="K2" s="246"/>
    </row>
    <row r="3" spans="1:11" s="234" customFormat="1" ht="54.6" customHeight="1" x14ac:dyDescent="0.3">
      <c r="A3" s="247" t="s">
        <v>425</v>
      </c>
      <c r="B3" s="247" t="s">
        <v>426</v>
      </c>
      <c r="C3" s="247" t="s">
        <v>427</v>
      </c>
      <c r="D3" s="247" t="s">
        <v>78</v>
      </c>
      <c r="E3" s="247" t="s">
        <v>428</v>
      </c>
      <c r="F3" s="247" t="s">
        <v>429</v>
      </c>
      <c r="G3" s="307" t="s">
        <v>473</v>
      </c>
      <c r="H3" s="247" t="s">
        <v>430</v>
      </c>
      <c r="I3" s="247" t="s">
        <v>431</v>
      </c>
      <c r="J3" s="247" t="s">
        <v>469</v>
      </c>
      <c r="K3" s="247" t="s">
        <v>470</v>
      </c>
    </row>
    <row r="4" spans="1:11" x14ac:dyDescent="0.3">
      <c r="A4" s="248">
        <v>0</v>
      </c>
      <c r="B4" s="248">
        <v>1</v>
      </c>
      <c r="C4" s="248">
        <v>2</v>
      </c>
      <c r="D4" s="248">
        <v>3</v>
      </c>
      <c r="E4" s="248">
        <v>4</v>
      </c>
      <c r="F4" s="248" t="s">
        <v>432</v>
      </c>
      <c r="G4" s="308"/>
      <c r="H4" s="248">
        <v>6</v>
      </c>
      <c r="I4" s="248">
        <v>7</v>
      </c>
      <c r="J4" s="248">
        <v>8</v>
      </c>
      <c r="K4" s="248"/>
    </row>
    <row r="5" spans="1:11" x14ac:dyDescent="0.3">
      <c r="A5" s="245"/>
      <c r="B5" s="297" t="s">
        <v>468</v>
      </c>
      <c r="C5" s="298"/>
      <c r="D5" s="298"/>
      <c r="E5" s="298"/>
      <c r="F5" s="299">
        <f>F6+F7+F8+F9+F10+F11+F12+F19</f>
        <v>0</v>
      </c>
      <c r="G5" s="338" t="str">
        <f>IF(H5+I5&lt;&gt;F5,"Eroare!","")</f>
        <v/>
      </c>
      <c r="H5" s="299">
        <f>H6+H7+H8+H9+H10+H11+H12+H19</f>
        <v>0</v>
      </c>
      <c r="I5" s="299">
        <f>I6+I7+I8+I9+I10+I11+I12+I19</f>
        <v>0</v>
      </c>
      <c r="J5" s="300"/>
      <c r="K5" s="300"/>
    </row>
    <row r="6" spans="1:11" x14ac:dyDescent="0.3">
      <c r="A6" s="245"/>
      <c r="B6" s="260" t="str">
        <f>'4- DEVIZ'!B9</f>
        <v>Obţinerea terenului</v>
      </c>
      <c r="C6" s="315"/>
      <c r="D6" s="315">
        <v>1</v>
      </c>
      <c r="E6" s="315">
        <v>0</v>
      </c>
      <c r="F6" s="316">
        <f>D6*E6</f>
        <v>0</v>
      </c>
      <c r="G6" s="317" t="str">
        <f>IF(H6+I6&lt;&gt;F6,"Eroare!","")</f>
        <v/>
      </c>
      <c r="H6" s="316">
        <f>'4- DEVIZ'!G9</f>
        <v>0</v>
      </c>
      <c r="I6" s="316">
        <f>'4- DEVIZ'!J9</f>
        <v>0</v>
      </c>
      <c r="J6" s="250">
        <f>'5-Buget_cerere'!J6</f>
        <v>12</v>
      </c>
      <c r="K6" s="250">
        <f>'5-Buget_cerere'!K6</f>
        <v>34</v>
      </c>
    </row>
    <row r="7" spans="1:11" x14ac:dyDescent="0.3">
      <c r="A7" s="245"/>
      <c r="B7" s="260" t="str">
        <f>'4- DEVIZ'!B10</f>
        <v>Amenajarea terenului</v>
      </c>
      <c r="C7" s="315"/>
      <c r="D7" s="315">
        <v>1</v>
      </c>
      <c r="E7" s="315">
        <v>0</v>
      </c>
      <c r="F7" s="316">
        <f t="shared" ref="F7:F11" si="0">D7*E7</f>
        <v>0</v>
      </c>
      <c r="G7" s="317" t="str">
        <f t="shared" ref="G7:G11" si="1">IF(H7+I7&lt;&gt;F7,"Eroare!","")</f>
        <v/>
      </c>
      <c r="H7" s="316">
        <f>'4- DEVIZ'!G10</f>
        <v>0</v>
      </c>
      <c r="I7" s="316">
        <f>'4- DEVIZ'!J10</f>
        <v>0</v>
      </c>
      <c r="J7" s="250">
        <f>'5-Buget_cerere'!J7</f>
        <v>12</v>
      </c>
      <c r="K7" s="250">
        <f>'5-Buget_cerere'!K7</f>
        <v>38</v>
      </c>
    </row>
    <row r="8" spans="1:11" ht="27.6" x14ac:dyDescent="0.3">
      <c r="A8" s="245"/>
      <c r="B8" s="240" t="str">
        <f>'4- DEVIZ'!B11</f>
        <v>Amenajări pentru protecţia mediului şi aducerea terenului la starea iniţială</v>
      </c>
      <c r="C8" s="315"/>
      <c r="D8" s="315">
        <v>1</v>
      </c>
      <c r="E8" s="315">
        <v>0</v>
      </c>
      <c r="F8" s="316">
        <f t="shared" si="0"/>
        <v>0</v>
      </c>
      <c r="G8" s="317" t="str">
        <f t="shared" si="1"/>
        <v/>
      </c>
      <c r="H8" s="316">
        <f>'4- DEVIZ'!G11</f>
        <v>0</v>
      </c>
      <c r="I8" s="316">
        <f>'4- DEVIZ'!J11</f>
        <v>0</v>
      </c>
      <c r="J8" s="250">
        <f>'5-Buget_cerere'!J8</f>
        <v>12</v>
      </c>
      <c r="K8" s="250">
        <f>'5-Buget_cerere'!K8</f>
        <v>39</v>
      </c>
    </row>
    <row r="9" spans="1:11" ht="27.6" x14ac:dyDescent="0.3">
      <c r="A9" s="245"/>
      <c r="B9" s="240" t="str">
        <f>'4- DEVIZ'!B12</f>
        <v>Cheltuieli pentru relocarea/protecţia utilităţilor</v>
      </c>
      <c r="C9" s="315"/>
      <c r="D9" s="315">
        <v>1</v>
      </c>
      <c r="E9" s="315">
        <v>0</v>
      </c>
      <c r="F9" s="316">
        <f t="shared" si="0"/>
        <v>0</v>
      </c>
      <c r="G9" s="317" t="str">
        <f t="shared" si="1"/>
        <v/>
      </c>
      <c r="H9" s="316">
        <f>'4- DEVIZ'!G12</f>
        <v>0</v>
      </c>
      <c r="I9" s="316">
        <f>'4- DEVIZ'!J12</f>
        <v>0</v>
      </c>
      <c r="J9" s="250">
        <f>'5-Buget_cerere'!J9</f>
        <v>12</v>
      </c>
      <c r="K9" s="250">
        <f>'5-Buget_cerere'!K9</f>
        <v>39</v>
      </c>
    </row>
    <row r="10" spans="1:11" ht="27.6" x14ac:dyDescent="0.3">
      <c r="A10" s="245"/>
      <c r="B10" s="260" t="str">
        <f>'4- DEVIZ'!B49</f>
        <v xml:space="preserve"> Lucrări de construcţii şi instalaţii aferente organizării de şantier</v>
      </c>
      <c r="C10" s="315"/>
      <c r="D10" s="315">
        <v>1</v>
      </c>
      <c r="E10" s="315">
        <v>0</v>
      </c>
      <c r="F10" s="316">
        <f>D10*E10</f>
        <v>0</v>
      </c>
      <c r="G10" s="317" t="str">
        <f t="shared" si="1"/>
        <v/>
      </c>
      <c r="H10" s="524">
        <f>'4- DEVIZ'!G49</f>
        <v>0</v>
      </c>
      <c r="I10" s="316">
        <f>'4- DEVIZ'!J49</f>
        <v>0</v>
      </c>
      <c r="J10" s="250">
        <f>'5-Buget_cerere'!J27</f>
        <v>16</v>
      </c>
      <c r="K10" s="250">
        <v>57</v>
      </c>
    </row>
    <row r="11" spans="1:11" x14ac:dyDescent="0.3">
      <c r="A11" s="245"/>
      <c r="B11" s="260" t="str">
        <f>'4- DEVIZ'!B50</f>
        <v>Cheltuieli conexe organizării şantierului</v>
      </c>
      <c r="C11" s="315"/>
      <c r="D11" s="315">
        <v>1</v>
      </c>
      <c r="E11" s="315">
        <v>0</v>
      </c>
      <c r="F11" s="316">
        <f t="shared" si="0"/>
        <v>0</v>
      </c>
      <c r="G11" s="317" t="str">
        <f t="shared" si="1"/>
        <v/>
      </c>
      <c r="H11" s="524">
        <f>'4- DEVIZ'!G50</f>
        <v>0</v>
      </c>
      <c r="I11" s="316">
        <f>'4- DEVIZ'!J50</f>
        <v>0</v>
      </c>
      <c r="J11" s="250">
        <v>16</v>
      </c>
      <c r="K11" s="250">
        <v>58</v>
      </c>
    </row>
    <row r="12" spans="1:11" s="263" customFormat="1" x14ac:dyDescent="0.3">
      <c r="A12" s="312"/>
      <c r="B12" s="296" t="str">
        <f>'4- DEVIZ'!B43</f>
        <v>Construcţii şi instalaţii</v>
      </c>
      <c r="C12" s="318"/>
      <c r="D12" s="318"/>
      <c r="E12" s="318"/>
      <c r="F12" s="318">
        <f>SUM(F13:F18)</f>
        <v>0</v>
      </c>
      <c r="G12" s="319"/>
      <c r="H12" s="318">
        <f>SUM(H13:H18)</f>
        <v>0</v>
      </c>
      <c r="I12" s="318">
        <f>SUM(I13:I18)</f>
        <v>0</v>
      </c>
      <c r="J12" s="313"/>
      <c r="K12" s="313"/>
    </row>
    <row r="13" spans="1:11" ht="87" customHeight="1" x14ac:dyDescent="0.3">
      <c r="B13" s="240" t="str">
        <f>'4- DEVIZ'!B73</f>
        <v xml:space="preserve">Modernizarea și reabilitarea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v>
      </c>
      <c r="C13" s="320"/>
      <c r="D13" s="315">
        <v>1</v>
      </c>
      <c r="E13" s="315">
        <v>0</v>
      </c>
      <c r="F13" s="265">
        <f>D13*E13</f>
        <v>0</v>
      </c>
      <c r="G13" s="317" t="str">
        <f>IF(H13+I13&lt;&gt;F13,"Eroare!","")</f>
        <v/>
      </c>
      <c r="H13" s="524">
        <f>'4- DEVIZ'!G73</f>
        <v>0</v>
      </c>
      <c r="I13" s="316">
        <f>'4- DEVIZ'!J73</f>
        <v>0</v>
      </c>
      <c r="J13" s="251">
        <v>15</v>
      </c>
      <c r="K13" s="251">
        <v>53</v>
      </c>
    </row>
    <row r="14" spans="1:11" ht="96.6" x14ac:dyDescent="0.3">
      <c r="B14" s="240" t="str">
        <f>'4- DEVIZ'!B74</f>
        <v>modernizarea/reabilitarea variantelor ocolitoare cu statut de drum judeţean, care fac parte dintr-un traseu al unui drum judeţean propus spre modernizare/reabilitare, ce asigură conectivitatea directă sau indirectă la reţeaua rutieră TEN-T.</v>
      </c>
      <c r="C14" s="320"/>
      <c r="D14" s="315">
        <v>1</v>
      </c>
      <c r="E14" s="315">
        <v>0</v>
      </c>
      <c r="F14" s="265">
        <f t="shared" ref="F14:F19" si="2">D14*E14</f>
        <v>0</v>
      </c>
      <c r="G14" s="317" t="str">
        <f t="shared" ref="G14:G18" si="3">IF(H14+I14&lt;&gt;F14,"Eroare!","")</f>
        <v/>
      </c>
      <c r="H14" s="316">
        <f>'4- DEVIZ'!G74</f>
        <v>0</v>
      </c>
      <c r="I14" s="316">
        <f>'4- DEVIZ'!J74</f>
        <v>0</v>
      </c>
      <c r="J14" s="251">
        <v>15</v>
      </c>
      <c r="K14" s="251">
        <v>53</v>
      </c>
    </row>
    <row r="15" spans="1:11" ht="82.8" x14ac:dyDescent="0.3">
      <c r="B15" s="240" t="str">
        <f>'4- DEVIZ'!B75</f>
        <v xml:space="preserve">•	Construirea/modernizarea/amplasarea de elemente pentru îmbunătățirea siguranței rutiere, în linie cu Strategia națională privind siguranța rutieră pentru perioada 2022—2030, aprobată prin Hotărârea Guvernului nr. 682/2022, </v>
      </c>
      <c r="C15" s="320"/>
      <c r="D15" s="315">
        <v>1</v>
      </c>
      <c r="E15" s="315">
        <v>0</v>
      </c>
      <c r="F15" s="265">
        <f t="shared" si="2"/>
        <v>0</v>
      </c>
      <c r="G15" s="317" t="str">
        <f t="shared" si="3"/>
        <v/>
      </c>
      <c r="H15" s="316">
        <f>'4- DEVIZ'!G75</f>
        <v>0</v>
      </c>
      <c r="I15" s="316">
        <f>'4- DEVIZ'!J75</f>
        <v>0</v>
      </c>
      <c r="J15" s="251">
        <v>15</v>
      </c>
      <c r="K15" s="251">
        <v>53</v>
      </c>
    </row>
    <row r="16" spans="1:11" ht="193.2" x14ac:dyDescent="0.3">
      <c r="B16" s="240" t="str">
        <f>'4- DEVIZ'!B76</f>
        <v>·        Construirea/modernizarea de stații și alveole,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v>
      </c>
      <c r="C16" s="320"/>
      <c r="D16" s="315">
        <v>1</v>
      </c>
      <c r="E16" s="315">
        <v>0</v>
      </c>
      <c r="F16" s="265">
        <f t="shared" si="2"/>
        <v>0</v>
      </c>
      <c r="G16" s="317" t="str">
        <f t="shared" si="3"/>
        <v/>
      </c>
      <c r="H16" s="316">
        <f>'4- DEVIZ'!G76</f>
        <v>0</v>
      </c>
      <c r="I16" s="316">
        <f>'4- DEVIZ'!J76</f>
        <v>0</v>
      </c>
      <c r="J16" s="251">
        <v>15</v>
      </c>
      <c r="K16" s="251">
        <v>53</v>
      </c>
    </row>
    <row r="17" spans="1:11" ht="183" customHeight="1" x14ac:dyDescent="0.3">
      <c r="B17" s="240" t="str">
        <f>'4- DEVIZ'!B77</f>
        <v>•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v>
      </c>
      <c r="C17" s="320"/>
      <c r="D17" s="315">
        <v>1</v>
      </c>
      <c r="E17" s="315">
        <v>0</v>
      </c>
      <c r="F17" s="265">
        <f t="shared" si="2"/>
        <v>0</v>
      </c>
      <c r="G17" s="317" t="str">
        <f t="shared" si="3"/>
        <v/>
      </c>
      <c r="H17" s="316">
        <f>'4- DEVIZ'!G77</f>
        <v>0</v>
      </c>
      <c r="I17" s="316">
        <f>'4- DEVIZ'!J77</f>
        <v>0</v>
      </c>
      <c r="J17" s="251">
        <v>15</v>
      </c>
      <c r="K17" s="251">
        <v>53</v>
      </c>
    </row>
    <row r="18" spans="1:11" ht="151.80000000000001" x14ac:dyDescent="0.3">
      <c r="B18" s="240" t="str">
        <f>'4- DEVIZ'!B78</f>
        <v>•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v>
      </c>
      <c r="C18" s="320"/>
      <c r="D18" s="315">
        <v>1</v>
      </c>
      <c r="E18" s="315">
        <v>0</v>
      </c>
      <c r="F18" s="265">
        <f t="shared" si="2"/>
        <v>0</v>
      </c>
      <c r="G18" s="317" t="str">
        <f t="shared" si="3"/>
        <v/>
      </c>
      <c r="H18" s="316">
        <f>'4- DEVIZ'!G78</f>
        <v>0</v>
      </c>
      <c r="I18" s="316">
        <f>'4- DEVIZ'!J78</f>
        <v>0</v>
      </c>
      <c r="J18" s="251">
        <v>15</v>
      </c>
      <c r="K18" s="251">
        <v>53</v>
      </c>
    </row>
    <row r="19" spans="1:11" ht="42" customHeight="1" x14ac:dyDescent="0.3">
      <c r="B19" s="260" t="str">
        <f>'5-Buget_cerere'!B29</f>
        <v>Cheltuieli diverse şi neprevăzute</v>
      </c>
      <c r="C19" s="320"/>
      <c r="D19" s="320"/>
      <c r="E19" s="320"/>
      <c r="F19" s="265">
        <f t="shared" si="2"/>
        <v>0</v>
      </c>
      <c r="G19" s="317" t="str">
        <f>IF(H19+I19&lt;&gt;F19,"Eroare!","")</f>
        <v/>
      </c>
      <c r="H19" s="524">
        <f>'4- DEVIZ'!G57</f>
        <v>0</v>
      </c>
      <c r="I19" s="316">
        <f>'4- DEVIZ'!J57</f>
        <v>0</v>
      </c>
      <c r="J19" s="251">
        <v>18</v>
      </c>
      <c r="K19" s="251">
        <v>60</v>
      </c>
    </row>
    <row r="20" spans="1:11" x14ac:dyDescent="0.3">
      <c r="B20" s="301" t="s">
        <v>477</v>
      </c>
      <c r="C20" s="322"/>
      <c r="D20" s="322"/>
      <c r="E20" s="322"/>
      <c r="F20" s="322">
        <f t="shared" ref="F20" si="4">F21+F34</f>
        <v>0</v>
      </c>
      <c r="G20" s="323"/>
      <c r="H20" s="322">
        <f>H21+H34</f>
        <v>0</v>
      </c>
      <c r="I20" s="322">
        <f>I21+I34</f>
        <v>0</v>
      </c>
      <c r="J20" s="303"/>
      <c r="K20" s="303"/>
    </row>
    <row r="21" spans="1:11" x14ac:dyDescent="0.3">
      <c r="B21" s="261" t="str">
        <f>'4- DEVIZ'!B44</f>
        <v>Dotări</v>
      </c>
      <c r="C21" s="324"/>
      <c r="D21" s="324"/>
      <c r="E21" s="324"/>
      <c r="F21" s="324">
        <f>SUM(F22:F33)</f>
        <v>0</v>
      </c>
      <c r="G21" s="325" t="str">
        <f>IF(H21+I21&lt;&gt;F21,"Eroare!","")</f>
        <v/>
      </c>
      <c r="H21" s="520">
        <f>'4- DEVIZ'!G44</f>
        <v>0</v>
      </c>
      <c r="I21" s="324">
        <f>'4- DEVIZ'!J44</f>
        <v>0</v>
      </c>
      <c r="J21" s="304"/>
      <c r="K21" s="304"/>
    </row>
    <row r="22" spans="1:11" s="242" customFormat="1" x14ac:dyDescent="0.3">
      <c r="A22" s="242">
        <v>1</v>
      </c>
      <c r="B22" s="305"/>
      <c r="C22" s="320"/>
      <c r="D22" s="320"/>
      <c r="E22" s="320"/>
      <c r="F22" s="321">
        <f t="shared" ref="F22:F68" si="5">D22*E22</f>
        <v>0</v>
      </c>
      <c r="G22" s="317"/>
      <c r="H22" s="326"/>
      <c r="I22" s="326"/>
      <c r="J22" s="243">
        <v>15</v>
      </c>
      <c r="K22" s="243">
        <v>54</v>
      </c>
    </row>
    <row r="23" spans="1:11" s="242" customFormat="1" x14ac:dyDescent="0.3">
      <c r="A23" s="242">
        <v>2</v>
      </c>
      <c r="B23" s="305"/>
      <c r="C23" s="320"/>
      <c r="D23" s="320"/>
      <c r="E23" s="320"/>
      <c r="F23" s="321">
        <f t="shared" si="5"/>
        <v>0</v>
      </c>
      <c r="G23" s="317"/>
      <c r="H23" s="326"/>
      <c r="I23" s="326"/>
      <c r="J23" s="243">
        <v>15</v>
      </c>
      <c r="K23" s="243">
        <v>54</v>
      </c>
    </row>
    <row r="24" spans="1:11" s="242" customFormat="1" x14ac:dyDescent="0.3">
      <c r="A24" s="242">
        <v>3</v>
      </c>
      <c r="B24" s="305"/>
      <c r="C24" s="320"/>
      <c r="D24" s="320"/>
      <c r="E24" s="320"/>
      <c r="F24" s="321">
        <f t="shared" si="5"/>
        <v>0</v>
      </c>
      <c r="G24" s="317"/>
      <c r="H24" s="326"/>
      <c r="I24" s="326"/>
      <c r="J24" s="243">
        <v>15</v>
      </c>
      <c r="K24" s="243">
        <v>54</v>
      </c>
    </row>
    <row r="25" spans="1:11" s="242" customFormat="1" x14ac:dyDescent="0.3">
      <c r="A25" s="242">
        <v>4</v>
      </c>
      <c r="B25" s="305"/>
      <c r="C25" s="320"/>
      <c r="D25" s="320"/>
      <c r="E25" s="320"/>
      <c r="F25" s="321">
        <f t="shared" si="5"/>
        <v>0</v>
      </c>
      <c r="G25" s="317"/>
      <c r="H25" s="326"/>
      <c r="I25" s="326"/>
      <c r="J25" s="243">
        <v>15</v>
      </c>
      <c r="K25" s="243">
        <v>54</v>
      </c>
    </row>
    <row r="26" spans="1:11" s="242" customFormat="1" x14ac:dyDescent="0.3">
      <c r="A26" s="242">
        <v>5</v>
      </c>
      <c r="B26" s="305"/>
      <c r="C26" s="320"/>
      <c r="D26" s="320"/>
      <c r="E26" s="320"/>
      <c r="F26" s="321">
        <f t="shared" si="5"/>
        <v>0</v>
      </c>
      <c r="G26" s="317"/>
      <c r="H26" s="326"/>
      <c r="I26" s="326"/>
      <c r="J26" s="243">
        <v>15</v>
      </c>
      <c r="K26" s="243">
        <v>54</v>
      </c>
    </row>
    <row r="27" spans="1:11" s="242" customFormat="1" x14ac:dyDescent="0.3">
      <c r="A27" s="242">
        <v>6</v>
      </c>
      <c r="B27" s="305"/>
      <c r="C27" s="320"/>
      <c r="D27" s="320"/>
      <c r="E27" s="320"/>
      <c r="F27" s="321">
        <f t="shared" si="5"/>
        <v>0</v>
      </c>
      <c r="G27" s="317"/>
      <c r="H27" s="326"/>
      <c r="I27" s="326"/>
      <c r="J27" s="243">
        <v>15</v>
      </c>
      <c r="K27" s="243">
        <v>54</v>
      </c>
    </row>
    <row r="28" spans="1:11" x14ac:dyDescent="0.3">
      <c r="A28" s="242">
        <v>7</v>
      </c>
      <c r="B28" s="305"/>
      <c r="C28" s="320"/>
      <c r="D28" s="320"/>
      <c r="E28" s="320"/>
      <c r="F28" s="321">
        <f t="shared" si="5"/>
        <v>0</v>
      </c>
      <c r="G28" s="317"/>
      <c r="H28" s="327"/>
      <c r="I28" s="327"/>
      <c r="J28" s="243">
        <v>15</v>
      </c>
      <c r="K28" s="243">
        <v>54</v>
      </c>
    </row>
    <row r="29" spans="1:11" x14ac:dyDescent="0.3">
      <c r="A29" s="242">
        <v>8</v>
      </c>
      <c r="B29" s="305"/>
      <c r="C29" s="320"/>
      <c r="D29" s="320"/>
      <c r="E29" s="320"/>
      <c r="F29" s="321">
        <f t="shared" si="5"/>
        <v>0</v>
      </c>
      <c r="G29" s="317"/>
      <c r="H29" s="327"/>
      <c r="I29" s="327"/>
      <c r="J29" s="243">
        <v>15</v>
      </c>
      <c r="K29" s="243">
        <v>54</v>
      </c>
    </row>
    <row r="30" spans="1:11" x14ac:dyDescent="0.3">
      <c r="A30" s="242">
        <v>9</v>
      </c>
      <c r="B30" s="305"/>
      <c r="C30" s="320"/>
      <c r="D30" s="320"/>
      <c r="E30" s="320"/>
      <c r="F30" s="321">
        <f t="shared" si="5"/>
        <v>0</v>
      </c>
      <c r="G30" s="317"/>
      <c r="H30" s="327"/>
      <c r="I30" s="327"/>
      <c r="J30" s="243">
        <v>15</v>
      </c>
      <c r="K30" s="243">
        <v>54</v>
      </c>
    </row>
    <row r="31" spans="1:11" x14ac:dyDescent="0.3">
      <c r="A31" s="242">
        <v>10</v>
      </c>
      <c r="B31" s="305"/>
      <c r="C31" s="320"/>
      <c r="D31" s="320"/>
      <c r="E31" s="320"/>
      <c r="F31" s="321">
        <f t="shared" si="5"/>
        <v>0</v>
      </c>
      <c r="G31" s="317"/>
      <c r="H31" s="327"/>
      <c r="I31" s="327"/>
      <c r="J31" s="243">
        <v>15</v>
      </c>
      <c r="K31" s="243">
        <v>54</v>
      </c>
    </row>
    <row r="32" spans="1:11" x14ac:dyDescent="0.3">
      <c r="A32" s="242">
        <v>11</v>
      </c>
      <c r="B32" s="305"/>
      <c r="C32" s="320"/>
      <c r="D32" s="320"/>
      <c r="E32" s="320"/>
      <c r="F32" s="321">
        <f t="shared" si="5"/>
        <v>0</v>
      </c>
      <c r="G32" s="317"/>
      <c r="H32" s="327"/>
      <c r="I32" s="327"/>
      <c r="J32" s="243">
        <v>15</v>
      </c>
      <c r="K32" s="243">
        <v>54</v>
      </c>
    </row>
    <row r="33" spans="1:11" x14ac:dyDescent="0.3">
      <c r="A33" s="242">
        <v>12</v>
      </c>
      <c r="B33" s="305"/>
      <c r="C33" s="320"/>
      <c r="D33" s="320"/>
      <c r="E33" s="320"/>
      <c r="F33" s="321">
        <f t="shared" si="5"/>
        <v>0</v>
      </c>
      <c r="G33" s="317"/>
      <c r="H33" s="327"/>
      <c r="I33" s="327"/>
      <c r="J33" s="243">
        <v>15</v>
      </c>
      <c r="K33" s="243">
        <v>54</v>
      </c>
    </row>
    <row r="34" spans="1:11" x14ac:dyDescent="0.3">
      <c r="B34" s="261" t="str">
        <f>'4- DEVIZ'!B45</f>
        <v>Active necorporale</v>
      </c>
      <c r="C34" s="324"/>
      <c r="D34" s="324"/>
      <c r="E34" s="324"/>
      <c r="F34" s="324">
        <f>SUM(F35:F40)</f>
        <v>0</v>
      </c>
      <c r="G34" s="325" t="str">
        <f>IF(H34+I34&lt;&gt;F34,"Eroare!","")</f>
        <v/>
      </c>
      <c r="H34" s="520">
        <f>'4- DEVIZ'!G45</f>
        <v>0</v>
      </c>
      <c r="I34" s="324">
        <f>'4- DEVIZ'!J45</f>
        <v>0</v>
      </c>
      <c r="J34" s="304">
        <v>15</v>
      </c>
      <c r="K34" s="304">
        <v>55</v>
      </c>
    </row>
    <row r="35" spans="1:11" s="242" customFormat="1" ht="24.6" customHeight="1" x14ac:dyDescent="0.3">
      <c r="A35" s="242">
        <v>1</v>
      </c>
      <c r="B35" s="519" t="str">
        <f>'4- DEVIZ'!B82</f>
        <v>•	Instalarea de sisteme de managementul traficului, cu scopul asigurării eficientizării și siguranței în trafic.</v>
      </c>
      <c r="C35" s="320"/>
      <c r="D35" s="320"/>
      <c r="E35" s="320"/>
      <c r="F35" s="321">
        <f t="shared" ref="F35:F40" si="6">D35*E35</f>
        <v>0</v>
      </c>
      <c r="G35" s="325" t="str">
        <f t="shared" ref="G35:G40" si="7">IF(H35+I35&lt;&gt;F35,"Eroare!","")</f>
        <v/>
      </c>
      <c r="H35" s="328">
        <f>'4- DEVIZ'!G82</f>
        <v>0</v>
      </c>
      <c r="I35" s="328">
        <f>'4- DEVIZ'!J82</f>
        <v>0</v>
      </c>
      <c r="J35" s="243"/>
      <c r="K35" s="243"/>
    </row>
    <row r="36" spans="1:11" s="242" customFormat="1" ht="24.6" customHeight="1" x14ac:dyDescent="0.3">
      <c r="B36" s="305" t="str">
        <f>'4- DEVIZ'!B83</f>
        <v>Alte active necorporale</v>
      </c>
      <c r="C36" s="320"/>
      <c r="D36" s="320"/>
      <c r="E36" s="320"/>
      <c r="F36" s="321">
        <f t="shared" si="6"/>
        <v>0</v>
      </c>
      <c r="G36" s="325" t="str">
        <f t="shared" si="7"/>
        <v/>
      </c>
      <c r="H36" s="328">
        <f>'4- DEVIZ'!G83</f>
        <v>0</v>
      </c>
      <c r="I36" s="328">
        <f>'4- DEVIZ'!J83</f>
        <v>0</v>
      </c>
      <c r="J36" s="243"/>
      <c r="K36" s="243"/>
    </row>
    <row r="37" spans="1:11" s="242" customFormat="1" ht="24.6" customHeight="1" x14ac:dyDescent="0.3">
      <c r="B37" s="305" t="str">
        <f>'4- DEVIZ'!B84</f>
        <v>Alte active necorporale</v>
      </c>
      <c r="C37" s="320"/>
      <c r="D37" s="320"/>
      <c r="E37" s="320"/>
      <c r="F37" s="321">
        <f t="shared" si="6"/>
        <v>0</v>
      </c>
      <c r="G37" s="325" t="str">
        <f t="shared" si="7"/>
        <v/>
      </c>
      <c r="H37" s="328">
        <f>'4- DEVIZ'!G84</f>
        <v>0</v>
      </c>
      <c r="I37" s="328">
        <f>'4- DEVIZ'!J84</f>
        <v>0</v>
      </c>
      <c r="J37" s="243"/>
      <c r="K37" s="243"/>
    </row>
    <row r="38" spans="1:11" s="242" customFormat="1" x14ac:dyDescent="0.3">
      <c r="B38" s="305" t="str">
        <f>'4- DEVIZ'!B85</f>
        <v>Alte active necorporale</v>
      </c>
      <c r="C38" s="320"/>
      <c r="D38" s="320"/>
      <c r="E38" s="320"/>
      <c r="F38" s="321">
        <f t="shared" si="6"/>
        <v>0</v>
      </c>
      <c r="G38" s="325" t="str">
        <f t="shared" si="7"/>
        <v/>
      </c>
      <c r="H38" s="328">
        <f>'4- DEVIZ'!G85</f>
        <v>0</v>
      </c>
      <c r="I38" s="328">
        <f>'4- DEVIZ'!J85</f>
        <v>0</v>
      </c>
      <c r="J38" s="243"/>
      <c r="K38" s="243"/>
    </row>
    <row r="39" spans="1:11" s="242" customFormat="1" x14ac:dyDescent="0.3">
      <c r="A39" s="242">
        <v>2</v>
      </c>
      <c r="B39" s="305" t="str">
        <f>'4- DEVIZ'!B86</f>
        <v>Alte active necorporale</v>
      </c>
      <c r="C39" s="320"/>
      <c r="D39" s="320"/>
      <c r="E39" s="320"/>
      <c r="F39" s="321">
        <f t="shared" si="6"/>
        <v>0</v>
      </c>
      <c r="G39" s="325" t="str">
        <f t="shared" si="7"/>
        <v/>
      </c>
      <c r="H39" s="328">
        <f>'4- DEVIZ'!G86</f>
        <v>0</v>
      </c>
      <c r="I39" s="328">
        <f>'4- DEVIZ'!J86</f>
        <v>0</v>
      </c>
      <c r="J39" s="243"/>
      <c r="K39" s="243"/>
    </row>
    <row r="40" spans="1:11" s="242" customFormat="1" x14ac:dyDescent="0.3">
      <c r="A40" s="242">
        <v>3</v>
      </c>
      <c r="B40" s="305" t="str">
        <f>'4- DEVIZ'!B87</f>
        <v>Alte active necorporale</v>
      </c>
      <c r="C40" s="320"/>
      <c r="D40" s="320"/>
      <c r="E40" s="320"/>
      <c r="F40" s="321">
        <f t="shared" si="6"/>
        <v>0</v>
      </c>
      <c r="G40" s="325" t="str">
        <f t="shared" si="7"/>
        <v/>
      </c>
      <c r="H40" s="328">
        <f>'4- DEVIZ'!G87</f>
        <v>0</v>
      </c>
      <c r="I40" s="328">
        <f>'4- DEVIZ'!J87</f>
        <v>0</v>
      </c>
      <c r="J40" s="243"/>
      <c r="K40" s="243"/>
    </row>
    <row r="41" spans="1:11" x14ac:dyDescent="0.3">
      <c r="B41" s="302" t="s">
        <v>467</v>
      </c>
      <c r="C41" s="322"/>
      <c r="D41" s="322"/>
      <c r="E41" s="322"/>
      <c r="F41" s="322">
        <f>F42+F49+F54+F69+F74+F78+F84+F90</f>
        <v>0</v>
      </c>
      <c r="G41" s="323"/>
      <c r="H41" s="322">
        <f>H42+H49+H54+H69+H74+H78+H84+H90</f>
        <v>0</v>
      </c>
      <c r="I41" s="322">
        <f>I42+I49+I54+I69+I74+I78+I84+I90</f>
        <v>0</v>
      </c>
      <c r="J41" s="303"/>
      <c r="K41" s="303"/>
    </row>
    <row r="42" spans="1:11" s="242" customFormat="1" x14ac:dyDescent="0.3">
      <c r="B42" s="264" t="s">
        <v>102</v>
      </c>
      <c r="C42" s="328"/>
      <c r="D42" s="328"/>
      <c r="E42" s="328"/>
      <c r="F42" s="329">
        <f>SUM(F43:F45)</f>
        <v>0</v>
      </c>
      <c r="G42" s="317" t="str">
        <f t="shared" ref="G42:G90" si="8">IF(H42+I42&lt;&gt;F42,"Eroare!","")</f>
        <v/>
      </c>
      <c r="H42" s="328">
        <f>'4- DEVIZ'!G18</f>
        <v>0</v>
      </c>
      <c r="I42" s="328">
        <f>'4- DEVIZ'!H18</f>
        <v>0</v>
      </c>
      <c r="J42" s="257">
        <v>14</v>
      </c>
      <c r="K42" s="257">
        <v>42</v>
      </c>
    </row>
    <row r="43" spans="1:11" x14ac:dyDescent="0.3">
      <c r="B43" s="256" t="str">
        <f>'4- DEVIZ'!B19</f>
        <v xml:space="preserve"> Studii de teren</v>
      </c>
      <c r="C43" s="320"/>
      <c r="D43" s="320"/>
      <c r="E43" s="320"/>
      <c r="F43" s="321">
        <f t="shared" ref="F43:F48" si="9">D43*E43</f>
        <v>0</v>
      </c>
      <c r="G43" s="317" t="str">
        <f t="shared" si="8"/>
        <v/>
      </c>
      <c r="H43" s="328">
        <f>'4- DEVIZ'!G19</f>
        <v>0</v>
      </c>
      <c r="I43" s="328">
        <f>'4- DEVIZ'!J20</f>
        <v>0</v>
      </c>
      <c r="J43" s="257">
        <v>14</v>
      </c>
      <c r="K43" s="257">
        <v>42</v>
      </c>
    </row>
    <row r="44" spans="1:11" x14ac:dyDescent="0.3">
      <c r="B44" s="256" t="str">
        <f>'4- DEVIZ'!B20</f>
        <v>Raport privind impactul asupra mediului</v>
      </c>
      <c r="C44" s="320"/>
      <c r="D44" s="320"/>
      <c r="E44" s="320"/>
      <c r="F44" s="321">
        <f t="shared" si="9"/>
        <v>0</v>
      </c>
      <c r="G44" s="317" t="str">
        <f t="shared" si="8"/>
        <v/>
      </c>
      <c r="H44" s="328">
        <f>'4- DEVIZ'!G20</f>
        <v>0</v>
      </c>
      <c r="I44" s="328">
        <f>'4- DEVIZ'!J21</f>
        <v>0</v>
      </c>
      <c r="J44" s="257">
        <v>14</v>
      </c>
      <c r="K44" s="257">
        <v>42</v>
      </c>
    </row>
    <row r="45" spans="1:11" x14ac:dyDescent="0.3">
      <c r="B45" s="256" t="str">
        <f>'4- DEVIZ'!B21</f>
        <v>Alte studii specifice</v>
      </c>
      <c r="C45" s="328"/>
      <c r="D45" s="328"/>
      <c r="E45" s="328"/>
      <c r="F45" s="328">
        <f>SUM(F46:F48)</f>
        <v>0</v>
      </c>
      <c r="G45" s="317" t="str">
        <f>IF(H45+I45&lt;&gt;F45,"Eroare!","")</f>
        <v/>
      </c>
      <c r="H45" s="328">
        <f>'4- DEVIZ'!G21</f>
        <v>0</v>
      </c>
      <c r="I45" s="328">
        <f>'4- DEVIZ'!J22</f>
        <v>0</v>
      </c>
      <c r="J45" s="257">
        <v>14</v>
      </c>
      <c r="K45" s="257">
        <v>42</v>
      </c>
    </row>
    <row r="46" spans="1:11" x14ac:dyDescent="0.3">
      <c r="B46" s="306" t="s">
        <v>472</v>
      </c>
      <c r="C46" s="320"/>
      <c r="D46" s="320"/>
      <c r="E46" s="320"/>
      <c r="F46" s="321">
        <f t="shared" si="9"/>
        <v>0</v>
      </c>
      <c r="G46" s="317" t="str">
        <f t="shared" si="8"/>
        <v/>
      </c>
      <c r="H46" s="327"/>
      <c r="I46" s="327"/>
      <c r="J46" s="257">
        <v>14</v>
      </c>
      <c r="K46" s="257">
        <v>42</v>
      </c>
    </row>
    <row r="47" spans="1:11" x14ac:dyDescent="0.3">
      <c r="B47" s="306" t="s">
        <v>472</v>
      </c>
      <c r="C47" s="320"/>
      <c r="D47" s="320"/>
      <c r="E47" s="320"/>
      <c r="F47" s="321">
        <f t="shared" si="9"/>
        <v>0</v>
      </c>
      <c r="G47" s="317" t="str">
        <f t="shared" si="8"/>
        <v/>
      </c>
      <c r="H47" s="327"/>
      <c r="I47" s="327"/>
      <c r="J47" s="257">
        <v>14</v>
      </c>
      <c r="K47" s="257">
        <v>42</v>
      </c>
    </row>
    <row r="48" spans="1:11" x14ac:dyDescent="0.3">
      <c r="B48" s="306" t="s">
        <v>472</v>
      </c>
      <c r="C48" s="320"/>
      <c r="D48" s="320"/>
      <c r="E48" s="320"/>
      <c r="F48" s="321">
        <f t="shared" si="9"/>
        <v>0</v>
      </c>
      <c r="G48" s="317" t="str">
        <f t="shared" si="8"/>
        <v/>
      </c>
      <c r="H48" s="327"/>
      <c r="I48" s="327"/>
      <c r="J48" s="257">
        <v>14</v>
      </c>
      <c r="K48" s="257">
        <v>42</v>
      </c>
    </row>
    <row r="49" spans="2:11" ht="35.4" customHeight="1" x14ac:dyDescent="0.3">
      <c r="B49" s="260" t="str">
        <f>'5-Buget_cerere'!B16</f>
        <v>Documentaţii-suport şi cheltuieli pentru obţinerea de avize, acorduri şi autorizaţii</v>
      </c>
      <c r="C49" s="330"/>
      <c r="D49" s="330"/>
      <c r="E49" s="330"/>
      <c r="F49" s="329">
        <f>SUM(F50:F53)</f>
        <v>0</v>
      </c>
      <c r="G49" s="331" t="str">
        <f t="shared" si="8"/>
        <v/>
      </c>
      <c r="H49" s="328">
        <f>'4- DEVIZ'!G22</f>
        <v>0</v>
      </c>
      <c r="I49" s="328">
        <f>'4- DEVIZ'!J22</f>
        <v>0</v>
      </c>
      <c r="J49" s="257">
        <v>14</v>
      </c>
      <c r="K49" s="257">
        <v>43</v>
      </c>
    </row>
    <row r="50" spans="2:11" ht="35.4" customHeight="1" x14ac:dyDescent="0.3">
      <c r="B50" s="260" t="s">
        <v>478</v>
      </c>
      <c r="C50" s="320"/>
      <c r="D50" s="320"/>
      <c r="E50" s="320"/>
      <c r="F50" s="321">
        <f t="shared" si="5"/>
        <v>0</v>
      </c>
      <c r="G50" s="317"/>
      <c r="H50" s="332"/>
      <c r="I50" s="332"/>
      <c r="J50" s="257">
        <v>14</v>
      </c>
      <c r="K50" s="257">
        <v>43</v>
      </c>
    </row>
    <row r="51" spans="2:11" ht="35.4" customHeight="1" x14ac:dyDescent="0.3">
      <c r="B51" s="260" t="s">
        <v>479</v>
      </c>
      <c r="C51" s="320"/>
      <c r="D51" s="320"/>
      <c r="E51" s="320"/>
      <c r="F51" s="321">
        <f t="shared" si="5"/>
        <v>0</v>
      </c>
      <c r="G51" s="317"/>
      <c r="H51" s="332"/>
      <c r="I51" s="332"/>
      <c r="J51" s="257">
        <v>14</v>
      </c>
      <c r="K51" s="257">
        <v>43</v>
      </c>
    </row>
    <row r="52" spans="2:11" ht="35.4" customHeight="1" x14ac:dyDescent="0.3">
      <c r="B52" s="311"/>
      <c r="C52" s="320"/>
      <c r="D52" s="320"/>
      <c r="E52" s="320"/>
      <c r="F52" s="321">
        <f t="shared" si="5"/>
        <v>0</v>
      </c>
      <c r="G52" s="317"/>
      <c r="H52" s="332"/>
      <c r="I52" s="332"/>
      <c r="J52" s="257">
        <v>14</v>
      </c>
      <c r="K52" s="257">
        <v>43</v>
      </c>
    </row>
    <row r="53" spans="2:11" ht="35.4" customHeight="1" x14ac:dyDescent="0.3">
      <c r="B53" s="311"/>
      <c r="C53" s="320"/>
      <c r="D53" s="320"/>
      <c r="E53" s="320"/>
      <c r="F53" s="321">
        <f t="shared" si="5"/>
        <v>0</v>
      </c>
      <c r="G53" s="317"/>
      <c r="H53" s="332"/>
      <c r="I53" s="332"/>
      <c r="J53" s="257">
        <v>14</v>
      </c>
      <c r="K53" s="257">
        <v>43</v>
      </c>
    </row>
    <row r="54" spans="2:11" x14ac:dyDescent="0.3">
      <c r="B54" s="260" t="str">
        <f>'4- DEVIZ'!B23</f>
        <v>Proiectare</v>
      </c>
      <c r="C54" s="320"/>
      <c r="D54" s="320"/>
      <c r="E54" s="320"/>
      <c r="F54" s="321">
        <f>SUM(F55:F60)</f>
        <v>0</v>
      </c>
      <c r="G54" s="317" t="str">
        <f t="shared" si="8"/>
        <v/>
      </c>
      <c r="H54" s="521">
        <f>'4- DEVIZ'!G23</f>
        <v>0</v>
      </c>
      <c r="I54" s="332">
        <f>'4- DEVIZ'!J23</f>
        <v>0</v>
      </c>
      <c r="J54" s="251">
        <v>14</v>
      </c>
      <c r="K54" s="251">
        <v>44</v>
      </c>
    </row>
    <row r="55" spans="2:11" x14ac:dyDescent="0.3">
      <c r="B55" s="240" t="str">
        <f>'4- DEVIZ'!B24</f>
        <v>Temă de proiectare</v>
      </c>
      <c r="C55" s="320"/>
      <c r="D55" s="320"/>
      <c r="E55" s="320"/>
      <c r="F55" s="321">
        <f t="shared" si="5"/>
        <v>0</v>
      </c>
      <c r="G55" s="317" t="str">
        <f t="shared" si="8"/>
        <v/>
      </c>
      <c r="H55" s="521">
        <f>'4- DEVIZ'!G24</f>
        <v>0</v>
      </c>
      <c r="I55" s="332">
        <f>'4- DEVIZ'!J24</f>
        <v>0</v>
      </c>
      <c r="J55" s="251">
        <v>14</v>
      </c>
      <c r="K55" s="251">
        <v>44</v>
      </c>
    </row>
    <row r="56" spans="2:11" x14ac:dyDescent="0.3">
      <c r="B56" s="240" t="str">
        <f>'4- DEVIZ'!B25</f>
        <v xml:space="preserve"> Studiu de prefezabilitate</v>
      </c>
      <c r="C56" s="320"/>
      <c r="D56" s="320"/>
      <c r="E56" s="320"/>
      <c r="F56" s="321">
        <f t="shared" si="5"/>
        <v>0</v>
      </c>
      <c r="G56" s="317" t="str">
        <f t="shared" si="8"/>
        <v/>
      </c>
      <c r="H56" s="521">
        <f>'4- DEVIZ'!G25</f>
        <v>0</v>
      </c>
      <c r="I56" s="332">
        <f>'4- DEVIZ'!J25</f>
        <v>0</v>
      </c>
      <c r="J56" s="251">
        <v>14</v>
      </c>
      <c r="K56" s="251">
        <v>44</v>
      </c>
    </row>
    <row r="57" spans="2:11" ht="41.4" x14ac:dyDescent="0.3">
      <c r="B57" s="240" t="str">
        <f>'4- DEVIZ'!B26</f>
        <v xml:space="preserve"> Studiu de fezabilitate/documentaţie de avizare a lucrărilor de intervenţii şi deviz general</v>
      </c>
      <c r="C57" s="320"/>
      <c r="D57" s="320"/>
      <c r="E57" s="320"/>
      <c r="F57" s="321">
        <f t="shared" si="5"/>
        <v>0</v>
      </c>
      <c r="G57" s="317" t="str">
        <f t="shared" si="8"/>
        <v/>
      </c>
      <c r="H57" s="521">
        <f>'4- DEVIZ'!G26</f>
        <v>0</v>
      </c>
      <c r="I57" s="332">
        <f>'4- DEVIZ'!J26</f>
        <v>0</v>
      </c>
      <c r="J57" s="251">
        <v>14</v>
      </c>
      <c r="K57" s="251">
        <v>44</v>
      </c>
    </row>
    <row r="58" spans="2:11" ht="41.4" x14ac:dyDescent="0.3">
      <c r="B58" s="240" t="str">
        <f>'4- DEVIZ'!B27</f>
        <v xml:space="preserve"> Documentaţiile tehnice necesare în vederea obţinerii avizelor/acordurilor/autorizaţiilor</v>
      </c>
      <c r="C58" s="320"/>
      <c r="D58" s="320"/>
      <c r="E58" s="320"/>
      <c r="F58" s="321">
        <f t="shared" si="5"/>
        <v>0</v>
      </c>
      <c r="G58" s="317" t="str">
        <f t="shared" si="8"/>
        <v/>
      </c>
      <c r="H58" s="521">
        <f>'4- DEVIZ'!G27</f>
        <v>0</v>
      </c>
      <c r="I58" s="332">
        <f>'4- DEVIZ'!J27</f>
        <v>0</v>
      </c>
      <c r="J58" s="251">
        <v>14</v>
      </c>
      <c r="K58" s="251">
        <v>44</v>
      </c>
    </row>
    <row r="59" spans="2:11" ht="27.6" x14ac:dyDescent="0.3">
      <c r="B59" s="240" t="str">
        <f>'4- DEVIZ'!B28</f>
        <v>Verificarea tehnică de calitate a proiectului tehnic şi a detaliilor de execuţie</v>
      </c>
      <c r="C59" s="320"/>
      <c r="D59" s="320"/>
      <c r="E59" s="320"/>
      <c r="F59" s="321">
        <f t="shared" si="5"/>
        <v>0</v>
      </c>
      <c r="G59" s="317" t="str">
        <f t="shared" si="8"/>
        <v/>
      </c>
      <c r="H59" s="521">
        <f>'4- DEVIZ'!G28</f>
        <v>0</v>
      </c>
      <c r="I59" s="332">
        <f>'4- DEVIZ'!J28</f>
        <v>0</v>
      </c>
      <c r="J59" s="251">
        <v>14</v>
      </c>
      <c r="K59" s="251">
        <v>44</v>
      </c>
    </row>
    <row r="60" spans="2:11" x14ac:dyDescent="0.3">
      <c r="B60" s="240" t="str">
        <f>'4- DEVIZ'!B29</f>
        <v>Proiect tehnic şi detalii de execuţie</v>
      </c>
      <c r="C60" s="330"/>
      <c r="D60" s="330"/>
      <c r="E60" s="330"/>
      <c r="F60" s="329">
        <f>SUM(F61:F68)</f>
        <v>0</v>
      </c>
      <c r="G60" s="331" t="str">
        <f t="shared" si="8"/>
        <v/>
      </c>
      <c r="H60" s="525">
        <f>'4- DEVIZ'!G29</f>
        <v>0</v>
      </c>
      <c r="I60" s="328">
        <f>'4- DEVIZ'!J29</f>
        <v>0</v>
      </c>
      <c r="J60" s="257">
        <v>14</v>
      </c>
      <c r="K60" s="257">
        <v>44</v>
      </c>
    </row>
    <row r="61" spans="2:11" ht="27.6" x14ac:dyDescent="0.3">
      <c r="B61" s="256" t="s">
        <v>480</v>
      </c>
      <c r="C61" s="320"/>
      <c r="D61" s="320"/>
      <c r="E61" s="320"/>
      <c r="F61" s="321">
        <f t="shared" si="5"/>
        <v>0</v>
      </c>
      <c r="G61" s="317"/>
      <c r="H61" s="332"/>
      <c r="I61" s="332"/>
      <c r="J61" s="251"/>
      <c r="K61" s="251"/>
    </row>
    <row r="62" spans="2:11" ht="27.6" x14ac:dyDescent="0.3">
      <c r="B62" s="256" t="s">
        <v>481</v>
      </c>
      <c r="C62" s="320"/>
      <c r="D62" s="320"/>
      <c r="E62" s="320"/>
      <c r="F62" s="321">
        <f t="shared" si="5"/>
        <v>0</v>
      </c>
      <c r="G62" s="317"/>
      <c r="H62" s="332"/>
      <c r="I62" s="332"/>
      <c r="J62" s="251"/>
      <c r="K62" s="251"/>
    </row>
    <row r="63" spans="2:11" x14ac:dyDescent="0.3">
      <c r="B63" s="256" t="s">
        <v>482</v>
      </c>
      <c r="C63" s="320"/>
      <c r="D63" s="320"/>
      <c r="E63" s="320"/>
      <c r="F63" s="321">
        <f t="shared" si="5"/>
        <v>0</v>
      </c>
      <c r="G63" s="317"/>
      <c r="H63" s="332"/>
      <c r="I63" s="332"/>
      <c r="J63" s="251"/>
      <c r="K63" s="251"/>
    </row>
    <row r="64" spans="2:11" ht="27.6" x14ac:dyDescent="0.3">
      <c r="B64" s="256" t="s">
        <v>483</v>
      </c>
      <c r="C64" s="320"/>
      <c r="D64" s="320"/>
      <c r="E64" s="320"/>
      <c r="F64" s="321">
        <f t="shared" si="5"/>
        <v>0</v>
      </c>
      <c r="G64" s="317"/>
      <c r="H64" s="332"/>
      <c r="I64" s="332"/>
      <c r="J64" s="251"/>
      <c r="K64" s="251"/>
    </row>
    <row r="65" spans="2:11" x14ac:dyDescent="0.3">
      <c r="B65" s="255"/>
      <c r="C65" s="320"/>
      <c r="D65" s="320"/>
      <c r="E65" s="320"/>
      <c r="F65" s="321">
        <f t="shared" si="5"/>
        <v>0</v>
      </c>
      <c r="G65" s="317"/>
      <c r="H65" s="332"/>
      <c r="I65" s="332"/>
      <c r="J65" s="251"/>
      <c r="K65" s="251"/>
    </row>
    <row r="66" spans="2:11" x14ac:dyDescent="0.3">
      <c r="B66" s="255"/>
      <c r="C66" s="320"/>
      <c r="D66" s="320"/>
      <c r="E66" s="320"/>
      <c r="F66" s="321">
        <f t="shared" si="5"/>
        <v>0</v>
      </c>
      <c r="G66" s="317"/>
      <c r="H66" s="332"/>
      <c r="I66" s="332"/>
      <c r="J66" s="251"/>
      <c r="K66" s="251"/>
    </row>
    <row r="67" spans="2:11" x14ac:dyDescent="0.3">
      <c r="B67" s="255"/>
      <c r="C67" s="320"/>
      <c r="D67" s="320"/>
      <c r="E67" s="320"/>
      <c r="F67" s="321">
        <f t="shared" si="5"/>
        <v>0</v>
      </c>
      <c r="G67" s="317"/>
      <c r="H67" s="332"/>
      <c r="I67" s="332"/>
      <c r="J67" s="251"/>
      <c r="K67" s="251"/>
    </row>
    <row r="68" spans="2:11" x14ac:dyDescent="0.3">
      <c r="B68" s="255"/>
      <c r="C68" s="320"/>
      <c r="D68" s="320"/>
      <c r="E68" s="320"/>
      <c r="F68" s="321">
        <f t="shared" si="5"/>
        <v>0</v>
      </c>
      <c r="G68" s="317"/>
      <c r="H68" s="332"/>
      <c r="I68" s="332"/>
      <c r="J68" s="251"/>
      <c r="K68" s="251"/>
    </row>
    <row r="69" spans="2:11" s="242" customFormat="1" x14ac:dyDescent="0.3">
      <c r="B69" s="264" t="str">
        <f>'5-Buget_cerere'!B18</f>
        <v>Consultanţă</v>
      </c>
      <c r="C69" s="328"/>
      <c r="D69" s="328"/>
      <c r="E69" s="328"/>
      <c r="F69" s="329">
        <f>SUM(F70:F73)</f>
        <v>0</v>
      </c>
      <c r="G69" s="317" t="str">
        <f t="shared" si="8"/>
        <v/>
      </c>
      <c r="H69" s="326">
        <f>SUM(H70:H73)</f>
        <v>0</v>
      </c>
      <c r="I69" s="326">
        <f t="shared" ref="I69" si="10">SUM(I70:I73)</f>
        <v>0</v>
      </c>
      <c r="J69" s="257">
        <v>14</v>
      </c>
      <c r="K69" s="257">
        <v>45</v>
      </c>
    </row>
    <row r="70" spans="2:11" ht="41.4" x14ac:dyDescent="0.3">
      <c r="B70" s="240" t="str">
        <f>'4- DEVIZ'!B31</f>
        <v>Consultanţă la elaborarea cererii de finantare si a tuturor studiilor necesare intocmirii acesteia</v>
      </c>
      <c r="C70" s="320"/>
      <c r="D70" s="320"/>
      <c r="E70" s="320"/>
      <c r="F70" s="329">
        <f t="shared" ref="F70:F73" si="11">D70*E70</f>
        <v>0</v>
      </c>
      <c r="G70" s="317" t="str">
        <f t="shared" si="8"/>
        <v/>
      </c>
      <c r="H70" s="521">
        <f>'4- DEVIZ'!G31</f>
        <v>0</v>
      </c>
      <c r="I70" s="332">
        <f>'4- DEVIZ'!J31</f>
        <v>0</v>
      </c>
      <c r="J70" s="257">
        <v>14</v>
      </c>
      <c r="K70" s="257">
        <v>45</v>
      </c>
    </row>
    <row r="71" spans="2:11" ht="27.6" x14ac:dyDescent="0.3">
      <c r="B71" s="240" t="str">
        <f>'4- DEVIZ'!B32</f>
        <v xml:space="preserve">Consultanţă în domeniul managementului execuţiei investiţiei </v>
      </c>
      <c r="C71" s="320"/>
      <c r="D71" s="320"/>
      <c r="E71" s="320"/>
      <c r="F71" s="329">
        <f t="shared" si="11"/>
        <v>0</v>
      </c>
      <c r="G71" s="317" t="str">
        <f t="shared" si="8"/>
        <v/>
      </c>
      <c r="H71" s="521">
        <f>'4- DEVIZ'!G32</f>
        <v>0</v>
      </c>
      <c r="I71" s="332">
        <f>'4- DEVIZ'!J32</f>
        <v>0</v>
      </c>
      <c r="J71" s="257">
        <v>14</v>
      </c>
      <c r="K71" s="257">
        <v>45</v>
      </c>
    </row>
    <row r="72" spans="2:11" ht="55.2" x14ac:dyDescent="0.3">
      <c r="B72" s="240" t="str">
        <f>'4- DEVIZ'!B33</f>
        <v>Consultanţă/asistenţă juridică în scopul elaborării documentaţiei de atribuire şi/sau aplicării procedurilor de atribuire a contractelor de achiziţie publică</v>
      </c>
      <c r="C72" s="320"/>
      <c r="D72" s="320"/>
      <c r="E72" s="320"/>
      <c r="F72" s="329">
        <f t="shared" si="11"/>
        <v>0</v>
      </c>
      <c r="G72" s="317" t="str">
        <f t="shared" si="8"/>
        <v/>
      </c>
      <c r="H72" s="521">
        <f>'4- DEVIZ'!G33</f>
        <v>0</v>
      </c>
      <c r="I72" s="332">
        <f>'4- DEVIZ'!J33</f>
        <v>0</v>
      </c>
      <c r="J72" s="257">
        <v>14</v>
      </c>
      <c r="K72" s="257">
        <v>45</v>
      </c>
    </row>
    <row r="73" spans="2:11" ht="41.4" x14ac:dyDescent="0.3">
      <c r="B73" s="240" t="str">
        <f>'4- DEVIZ'!B34</f>
        <v>Servicii de evaluare, efectuate de un expert ANEVAR, în vederea stabilirii valorii terenurilor achiziționate</v>
      </c>
      <c r="C73" s="320"/>
      <c r="D73" s="320"/>
      <c r="E73" s="320"/>
      <c r="F73" s="329">
        <f t="shared" si="11"/>
        <v>0</v>
      </c>
      <c r="G73" s="317" t="str">
        <f t="shared" si="8"/>
        <v/>
      </c>
      <c r="H73" s="521">
        <f>'4- DEVIZ'!G34</f>
        <v>0</v>
      </c>
      <c r="I73" s="332">
        <f>'4- DEVIZ'!J34</f>
        <v>0</v>
      </c>
      <c r="J73" s="257">
        <v>14</v>
      </c>
      <c r="K73" s="257">
        <v>45</v>
      </c>
    </row>
    <row r="74" spans="2:11" s="263" customFormat="1" x14ac:dyDescent="0.3">
      <c r="B74" s="264" t="str">
        <f>'5-Buget_cerere'!B19</f>
        <v>Asistenţă tehnică</v>
      </c>
      <c r="C74" s="324"/>
      <c r="D74" s="324"/>
      <c r="E74" s="324"/>
      <c r="F74" s="318">
        <f>SUM(F75:F77)</f>
        <v>0</v>
      </c>
      <c r="G74" s="333" t="str">
        <f t="shared" si="8"/>
        <v/>
      </c>
      <c r="H74" s="324">
        <f>SUM(H75:H77)</f>
        <v>0</v>
      </c>
      <c r="I74" s="324">
        <f>SUM(I75:I77)</f>
        <v>0</v>
      </c>
      <c r="J74" s="262">
        <v>14</v>
      </c>
      <c r="K74" s="262">
        <v>46</v>
      </c>
    </row>
    <row r="75" spans="2:11" s="242" customFormat="1" x14ac:dyDescent="0.3">
      <c r="B75" s="256" t="str">
        <f>'4- DEVIZ'!B38</f>
        <v>pe perioada de execuţie a lucrărilor</v>
      </c>
      <c r="C75" s="320"/>
      <c r="D75" s="320"/>
      <c r="E75" s="320"/>
      <c r="F75" s="329">
        <f t="shared" ref="F75:F89" si="12">D75*E75</f>
        <v>0</v>
      </c>
      <c r="G75" s="331"/>
      <c r="H75" s="525">
        <f>'4- DEVIZ'!G38</f>
        <v>0</v>
      </c>
      <c r="I75" s="328">
        <f>'4- DEVIZ'!J38</f>
        <v>0</v>
      </c>
      <c r="J75" s="257">
        <v>14</v>
      </c>
      <c r="K75" s="257">
        <v>46</v>
      </c>
    </row>
    <row r="76" spans="2:11" s="242" customFormat="1" ht="55.2" x14ac:dyDescent="0.3">
      <c r="B76" s="256" t="str">
        <f>'4- DEVIZ'!B39</f>
        <v>pentru participarea proiectantului la fazele incluse în programul de control al lucrărilor de execuţie, avizat de către Inspectoratul de Stat în Construcţii</v>
      </c>
      <c r="C76" s="320"/>
      <c r="D76" s="320"/>
      <c r="E76" s="320"/>
      <c r="F76" s="329">
        <f t="shared" si="12"/>
        <v>0</v>
      </c>
      <c r="G76" s="331"/>
      <c r="H76" s="525">
        <f>'4- DEVIZ'!G39</f>
        <v>0</v>
      </c>
      <c r="I76" s="328">
        <f>'4- DEVIZ'!J39</f>
        <v>0</v>
      </c>
      <c r="J76" s="257">
        <v>14</v>
      </c>
      <c r="K76" s="257">
        <v>46</v>
      </c>
    </row>
    <row r="77" spans="2:11" s="242" customFormat="1" x14ac:dyDescent="0.3">
      <c r="B77" s="256" t="str">
        <f>'4- DEVIZ'!B40</f>
        <v>Dirigenţie de şantier</v>
      </c>
      <c r="C77" s="320"/>
      <c r="D77" s="320"/>
      <c r="E77" s="320"/>
      <c r="F77" s="329">
        <f t="shared" si="12"/>
        <v>0</v>
      </c>
      <c r="G77" s="331"/>
      <c r="H77" s="525">
        <f>'4- DEVIZ'!G40</f>
        <v>0</v>
      </c>
      <c r="I77" s="328">
        <f>'4- DEVIZ'!J40</f>
        <v>0</v>
      </c>
      <c r="J77" s="257">
        <v>14</v>
      </c>
      <c r="K77" s="257">
        <v>46</v>
      </c>
    </row>
    <row r="78" spans="2:11" s="263" customFormat="1" x14ac:dyDescent="0.3">
      <c r="B78" s="264" t="str">
        <f>'5-Buget_cerere'!B28</f>
        <v>Comisioane, cote, taxe, costul creditului</v>
      </c>
      <c r="C78" s="324"/>
      <c r="D78" s="324"/>
      <c r="E78" s="324"/>
      <c r="F78" s="318">
        <f>SUM(F79:F83)</f>
        <v>0</v>
      </c>
      <c r="G78" s="333" t="str">
        <f t="shared" si="8"/>
        <v/>
      </c>
      <c r="H78" s="520">
        <f>SUM(H79:H83)</f>
        <v>0</v>
      </c>
      <c r="I78" s="324">
        <f>SUM(I79:I83)</f>
        <v>0</v>
      </c>
      <c r="J78" s="262">
        <v>17</v>
      </c>
      <c r="K78" s="262">
        <v>59</v>
      </c>
    </row>
    <row r="79" spans="2:11" ht="27.6" x14ac:dyDescent="0.3">
      <c r="B79" s="240" t="str">
        <f>'4- DEVIZ'!B52</f>
        <v>Comisioanele şi dobânzile aferente creditului băncii finanţatoare</v>
      </c>
      <c r="C79" s="320"/>
      <c r="D79" s="320"/>
      <c r="E79" s="320"/>
      <c r="F79" s="329">
        <f t="shared" ref="F79:F83" si="13">D79*E79</f>
        <v>0</v>
      </c>
      <c r="G79" s="333" t="str">
        <f t="shared" si="8"/>
        <v/>
      </c>
      <c r="H79" s="521">
        <f>'4- DEVIZ'!G52</f>
        <v>0</v>
      </c>
      <c r="I79" s="332">
        <f>'4- DEVIZ'!J52</f>
        <v>0</v>
      </c>
      <c r="J79" s="251">
        <v>17</v>
      </c>
      <c r="K79" s="251">
        <v>59</v>
      </c>
    </row>
    <row r="80" spans="2:11" ht="27.6" x14ac:dyDescent="0.3">
      <c r="B80" s="240" t="str">
        <f>'4- DEVIZ'!B53</f>
        <v>Cota aferentă ISC pentru controlul calităţii lucrărilor de construcţii</v>
      </c>
      <c r="C80" s="320"/>
      <c r="D80" s="320"/>
      <c r="E80" s="320"/>
      <c r="F80" s="329">
        <f t="shared" si="13"/>
        <v>0</v>
      </c>
      <c r="G80" s="333" t="str">
        <f t="shared" si="8"/>
        <v/>
      </c>
      <c r="H80" s="521">
        <f>'4- DEVIZ'!G53</f>
        <v>0</v>
      </c>
      <c r="I80" s="332">
        <f>'4- DEVIZ'!J53</f>
        <v>0</v>
      </c>
      <c r="J80" s="251">
        <v>17</v>
      </c>
      <c r="K80" s="251">
        <v>59</v>
      </c>
    </row>
    <row r="81" spans="2:11" ht="41.4" x14ac:dyDescent="0.3">
      <c r="B81" s="240" t="str">
        <f>'4- DEVIZ'!B54</f>
        <v>Cota aferentă ISC pentru controlul statului în amenajarea teritoriului, urbanism şi pentru autorizarea lucrărilor de construcţii</v>
      </c>
      <c r="C81" s="320"/>
      <c r="D81" s="320"/>
      <c r="E81" s="320"/>
      <c r="F81" s="329">
        <f t="shared" si="13"/>
        <v>0</v>
      </c>
      <c r="G81" s="333" t="str">
        <f t="shared" si="8"/>
        <v/>
      </c>
      <c r="H81" s="521">
        <f>'4- DEVIZ'!G54</f>
        <v>0</v>
      </c>
      <c r="I81" s="332">
        <f>'4- DEVIZ'!J54</f>
        <v>0</v>
      </c>
      <c r="J81" s="251">
        <v>17</v>
      </c>
      <c r="K81" s="251">
        <v>59</v>
      </c>
    </row>
    <row r="82" spans="2:11" ht="27.6" x14ac:dyDescent="0.3">
      <c r="B82" s="240" t="str">
        <f>'4- DEVIZ'!B55</f>
        <v>Cota aferentă Casei Sociale a Constructorilor - CSC</v>
      </c>
      <c r="C82" s="320"/>
      <c r="D82" s="320"/>
      <c r="E82" s="320"/>
      <c r="F82" s="329">
        <f t="shared" si="13"/>
        <v>0</v>
      </c>
      <c r="G82" s="333" t="str">
        <f t="shared" si="8"/>
        <v/>
      </c>
      <c r="H82" s="521">
        <f>'4- DEVIZ'!G55</f>
        <v>0</v>
      </c>
      <c r="I82" s="332">
        <f>'4- DEVIZ'!J55</f>
        <v>0</v>
      </c>
      <c r="J82" s="251">
        <v>17</v>
      </c>
      <c r="K82" s="251">
        <v>59</v>
      </c>
    </row>
    <row r="83" spans="2:11" ht="27.6" x14ac:dyDescent="0.3">
      <c r="B83" s="240" t="str">
        <f>'4- DEVIZ'!B56</f>
        <v>Taxe pentru acorduri, avize conforme şi autorizaţia de construire/desfiinţare</v>
      </c>
      <c r="C83" s="320"/>
      <c r="D83" s="320"/>
      <c r="E83" s="320"/>
      <c r="F83" s="329">
        <f t="shared" si="13"/>
        <v>0</v>
      </c>
      <c r="G83" s="333" t="str">
        <f t="shared" si="8"/>
        <v/>
      </c>
      <c r="H83" s="521">
        <f>'4- DEVIZ'!G56</f>
        <v>0</v>
      </c>
      <c r="I83" s="332">
        <f>'4- DEVIZ'!J56</f>
        <v>0</v>
      </c>
      <c r="J83" s="251">
        <v>17</v>
      </c>
      <c r="K83" s="251">
        <v>59</v>
      </c>
    </row>
    <row r="84" spans="2:11" s="259" customFormat="1" ht="41.4" x14ac:dyDescent="0.3">
      <c r="B84" s="260" t="str">
        <f>'5-Buget_cerere'!B32</f>
        <v xml:space="preserve">Cheltuieli cu activitățile obligatorii de informare și publicitate aferente proiectului  </v>
      </c>
      <c r="C84" s="324"/>
      <c r="D84" s="324"/>
      <c r="E84" s="324"/>
      <c r="F84" s="318">
        <f>SUM(F85:F89)</f>
        <v>0</v>
      </c>
      <c r="G84" s="334" t="str">
        <f>IF(H84+I84&lt;&gt;F84,"Eroare!","")</f>
        <v/>
      </c>
      <c r="H84" s="520">
        <f>'4- DEVIZ'!G61</f>
        <v>0</v>
      </c>
      <c r="I84" s="324">
        <f>'4- DEVIZ'!J61</f>
        <v>0</v>
      </c>
      <c r="J84" s="262">
        <v>8</v>
      </c>
      <c r="K84" s="262">
        <v>17</v>
      </c>
    </row>
    <row r="85" spans="2:11" x14ac:dyDescent="0.3">
      <c r="B85" s="240" t="s">
        <v>489</v>
      </c>
      <c r="C85" s="320"/>
      <c r="D85" s="320"/>
      <c r="E85" s="320"/>
      <c r="F85" s="329">
        <f>D85*E85</f>
        <v>0</v>
      </c>
      <c r="G85" s="317"/>
      <c r="H85" s="522"/>
      <c r="I85" s="327"/>
      <c r="J85" s="251"/>
      <c r="K85" s="251"/>
    </row>
    <row r="86" spans="2:11" x14ac:dyDescent="0.3">
      <c r="B86" s="240" t="s">
        <v>490</v>
      </c>
      <c r="C86" s="320"/>
      <c r="D86" s="320"/>
      <c r="E86" s="320"/>
      <c r="F86" s="329">
        <f t="shared" si="12"/>
        <v>0</v>
      </c>
      <c r="G86" s="317"/>
      <c r="H86" s="522"/>
      <c r="I86" s="327"/>
      <c r="J86" s="251"/>
      <c r="K86" s="251"/>
    </row>
    <row r="87" spans="2:11" x14ac:dyDescent="0.3">
      <c r="B87" s="240" t="s">
        <v>491</v>
      </c>
      <c r="C87" s="320"/>
      <c r="D87" s="320"/>
      <c r="E87" s="320"/>
      <c r="F87" s="329">
        <f t="shared" si="12"/>
        <v>0</v>
      </c>
      <c r="G87" s="317"/>
      <c r="H87" s="522"/>
      <c r="I87" s="327"/>
      <c r="J87" s="251"/>
      <c r="K87" s="251"/>
    </row>
    <row r="88" spans="2:11" x14ac:dyDescent="0.3">
      <c r="B88" s="240" t="s">
        <v>492</v>
      </c>
      <c r="C88" s="320"/>
      <c r="D88" s="320"/>
      <c r="E88" s="320"/>
      <c r="F88" s="329">
        <f t="shared" si="12"/>
        <v>0</v>
      </c>
      <c r="G88" s="317"/>
      <c r="H88" s="522"/>
      <c r="I88" s="327"/>
      <c r="J88" s="251"/>
      <c r="K88" s="251"/>
    </row>
    <row r="89" spans="2:11" x14ac:dyDescent="0.3">
      <c r="B89" s="240" t="s">
        <v>493</v>
      </c>
      <c r="C89" s="320"/>
      <c r="D89" s="320"/>
      <c r="E89" s="320"/>
      <c r="F89" s="329">
        <f t="shared" si="12"/>
        <v>0</v>
      </c>
      <c r="G89" s="317"/>
      <c r="H89" s="522"/>
      <c r="I89" s="327"/>
      <c r="J89" s="251"/>
      <c r="K89" s="251"/>
    </row>
    <row r="90" spans="2:11" s="259" customFormat="1" x14ac:dyDescent="0.3">
      <c r="B90" s="260" t="str">
        <f>'5-Buget_cerere'!B37</f>
        <v>Audit financiar</v>
      </c>
      <c r="C90" s="335"/>
      <c r="D90" s="335"/>
      <c r="E90" s="335"/>
      <c r="F90" s="318">
        <f>D90*E90</f>
        <v>0</v>
      </c>
      <c r="G90" s="334" t="str">
        <f t="shared" si="8"/>
        <v/>
      </c>
      <c r="H90" s="523">
        <f>'4- DEVIZ'!G35</f>
        <v>0</v>
      </c>
      <c r="I90" s="336">
        <f>'4- DEVIZ'!J35</f>
        <v>0</v>
      </c>
      <c r="J90" s="295">
        <v>7</v>
      </c>
      <c r="K90" s="295">
        <v>15</v>
      </c>
    </row>
    <row r="91" spans="2:11" x14ac:dyDescent="0.3">
      <c r="B91" s="244"/>
      <c r="C91" s="332"/>
      <c r="D91" s="332"/>
      <c r="E91" s="332"/>
      <c r="F91" s="327"/>
      <c r="G91" s="337"/>
      <c r="H91" s="327"/>
      <c r="I91" s="327"/>
      <c r="J91" s="269"/>
      <c r="K91" s="269"/>
    </row>
    <row r="92" spans="2:11" x14ac:dyDescent="0.3">
      <c r="B92" s="252" t="s">
        <v>471</v>
      </c>
      <c r="C92" s="254"/>
      <c r="D92" s="254"/>
      <c r="E92" s="254"/>
      <c r="F92" s="254">
        <f>F41+F20+F5</f>
        <v>0</v>
      </c>
      <c r="G92" s="339" t="str">
        <f>IF(H92+I92&lt;&gt;F92,"Eroare!","")</f>
        <v/>
      </c>
      <c r="H92" s="254">
        <f>H41+H20+H5</f>
        <v>0</v>
      </c>
      <c r="I92" s="254">
        <f>I41+I20+I5</f>
        <v>0</v>
      </c>
      <c r="J92" s="253"/>
      <c r="K92" s="253"/>
    </row>
    <row r="93" spans="2:11" x14ac:dyDescent="0.3">
      <c r="B93" s="244"/>
      <c r="C93" s="258"/>
      <c r="D93" s="258"/>
      <c r="E93" s="258"/>
      <c r="F93" s="244"/>
      <c r="G93" s="309"/>
      <c r="H93" s="244"/>
      <c r="I93" s="249"/>
      <c r="J93" s="269"/>
      <c r="K93" s="269"/>
    </row>
    <row r="95" spans="2:11" x14ac:dyDescent="0.3">
      <c r="H95" s="314"/>
    </row>
  </sheetData>
  <sheetProtection algorithmName="SHA-512" hashValue="QmUvRU0JfKZJDLwwt5KIHCihUZSmkH9vsriYeYUMSA+VZTFTJgJR1tEGh5INZSDA1zZKNZPH997Z5dJOrRYjqA==" saltValue="tiCHgddinmbwjJHt752XmQ==" spinCount="100000" sheet="1" objects="1" scenarios="1"/>
  <mergeCells count="2">
    <mergeCell ref="A2:J2"/>
    <mergeCell ref="B1:K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1-Date proiect</vt:lpstr>
      <vt:lpstr>2-Situatii Financiare</vt:lpstr>
      <vt:lpstr>3- Export SMIS</vt:lpstr>
      <vt:lpstr>3- Buget Cerere SMIS</vt:lpstr>
      <vt:lpstr>4- DEVIZ</vt:lpstr>
      <vt:lpstr>5-Buget_cerere</vt:lpstr>
      <vt:lpstr>6- Detaliere Buget</vt:lpstr>
      <vt:lpstr>7-Plan investitional</vt:lpstr>
      <vt:lpstr>8- Lista de echipamante</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Author 2</cp:lastModifiedBy>
  <cp:lastPrinted>2022-10-17T18:21:29Z</cp:lastPrinted>
  <dcterms:created xsi:type="dcterms:W3CDTF">2015-08-05T10:46:20Z</dcterms:created>
  <dcterms:modified xsi:type="dcterms:W3CDTF">2022-10-17T19:44:57Z</dcterms:modified>
</cp:coreProperties>
</file>